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476" windowWidth="25440" windowHeight="16760" tabRatio="796" activeTab="8"/>
  </bookViews>
  <sheets>
    <sheet name="Material" sheetId="1" r:id="rId1"/>
    <sheet name="Angles" sheetId="2" r:id="rId2"/>
    <sheet name="MainPlanar" sheetId="3" r:id="rId3"/>
    <sheet name="Main3D" sheetId="4" r:id="rId4"/>
    <sheet name="VelocitiesPlanar" sheetId="5" r:id="rId5"/>
    <sheet name="Velocities3D" sheetId="6" r:id="rId6"/>
    <sheet name="Visual 3D correction" sheetId="7" r:id="rId7"/>
    <sheet name="ResultsPlanar" sheetId="8" r:id="rId8"/>
    <sheet name="Results3D" sheetId="9" r:id="rId9"/>
  </sheets>
  <definedNames/>
  <calcPr fullCalcOnLoad="1"/>
</workbook>
</file>

<file path=xl/sharedStrings.xml><?xml version="1.0" encoding="utf-8"?>
<sst xmlns="http://schemas.openxmlformats.org/spreadsheetml/2006/main" count="529" uniqueCount="123">
  <si>
    <t>theta</t>
  </si>
  <si>
    <t>dir 1</t>
  </si>
  <si>
    <t>dir 2</t>
  </si>
  <si>
    <t>dir 3</t>
  </si>
  <si>
    <t>C11</t>
  </si>
  <si>
    <t>C12</t>
  </si>
  <si>
    <t>C44</t>
  </si>
  <si>
    <t>density</t>
  </si>
  <si>
    <t>kg/m3</t>
  </si>
  <si>
    <t>C13</t>
  </si>
  <si>
    <t>C14</t>
  </si>
  <si>
    <t>C15</t>
  </si>
  <si>
    <t>C16</t>
  </si>
  <si>
    <t>C22</t>
  </si>
  <si>
    <t>C23</t>
  </si>
  <si>
    <t>C24</t>
  </si>
  <si>
    <t>C25</t>
  </si>
  <si>
    <t>C26</t>
  </si>
  <si>
    <t>C33</t>
  </si>
  <si>
    <t>C34</t>
  </si>
  <si>
    <t>C35</t>
  </si>
  <si>
    <t>C36</t>
  </si>
  <si>
    <t>C45</t>
  </si>
  <si>
    <t>C46</t>
  </si>
  <si>
    <t>C55</t>
  </si>
  <si>
    <t>C56</t>
  </si>
  <si>
    <t>C66</t>
  </si>
  <si>
    <t>Miguel Ortega</t>
  </si>
  <si>
    <t>a2</t>
  </si>
  <si>
    <t>a1</t>
  </si>
  <si>
    <t>a0</t>
  </si>
  <si>
    <t>coefficients (a3=1) see eq 1</t>
  </si>
  <si>
    <t>A1</t>
  </si>
  <si>
    <t>A2</t>
  </si>
  <si>
    <t>A3</t>
  </si>
  <si>
    <t>alfa1</t>
  </si>
  <si>
    <t>alfa2</t>
  </si>
  <si>
    <t>alfa3</t>
  </si>
  <si>
    <t>=</t>
  </si>
  <si>
    <t>Solution for A1</t>
  </si>
  <si>
    <t>DB</t>
  </si>
  <si>
    <t>(run macro)</t>
  </si>
  <si>
    <t>B1</t>
  </si>
  <si>
    <t>B2</t>
  </si>
  <si>
    <t>Polynomial solution</t>
  </si>
  <si>
    <t>alfa1x</t>
  </si>
  <si>
    <t>alfa1y</t>
  </si>
  <si>
    <t>alfa1z</t>
  </si>
  <si>
    <t>L1-A</t>
  </si>
  <si>
    <t>L6</t>
  </si>
  <si>
    <t>L5</t>
  </si>
  <si>
    <t>L4</t>
  </si>
  <si>
    <t>L2-A</t>
  </si>
  <si>
    <t>L3-A</t>
  </si>
  <si>
    <t>Solution for A2</t>
  </si>
  <si>
    <t>Solution for A3</t>
  </si>
  <si>
    <t>Phase velocities</t>
  </si>
  <si>
    <t>(degrees)</t>
  </si>
  <si>
    <t>lambdas</t>
  </si>
  <si>
    <t>L1</t>
  </si>
  <si>
    <t>L2</t>
  </si>
  <si>
    <t>L3</t>
  </si>
  <si>
    <t>V1</t>
  </si>
  <si>
    <t>V2</t>
  </si>
  <si>
    <t>V3</t>
  </si>
  <si>
    <t>values *E10* N/m2</t>
  </si>
  <si>
    <t>A=dens*Vp^2</t>
  </si>
  <si>
    <t>km /s</t>
  </si>
  <si>
    <t>phi</t>
  </si>
  <si>
    <t>Important note: If phi is changed, run the macro</t>
  </si>
  <si>
    <t>Important note: If some of the blue data is changed, run the macro</t>
  </si>
  <si>
    <t>Graph</t>
  </si>
  <si>
    <t>graph</t>
  </si>
  <si>
    <t>A11</t>
  </si>
  <si>
    <t>A21</t>
  </si>
  <si>
    <t>A31</t>
  </si>
  <si>
    <t>B11</t>
  </si>
  <si>
    <t>B21</t>
  </si>
  <si>
    <t>B22</t>
  </si>
  <si>
    <t>V corrected to 3D effect</t>
  </si>
  <si>
    <t>Processing Phase velocities</t>
  </si>
  <si>
    <t>References</t>
  </si>
  <si>
    <t>km/s</t>
  </si>
  <si>
    <t>Processing References</t>
  </si>
  <si>
    <t>References corrected to 3D</t>
  </si>
  <si>
    <t>2</t>
  </si>
  <si>
    <t>4</t>
  </si>
  <si>
    <t>6</t>
  </si>
  <si>
    <t>factor</t>
  </si>
  <si>
    <t>visual</t>
  </si>
  <si>
    <t>Material</t>
  </si>
  <si>
    <t>List</t>
  </si>
  <si>
    <t>Aluminium</t>
  </si>
  <si>
    <t>#</t>
  </si>
  <si>
    <t>GaAs</t>
  </si>
  <si>
    <t xml:space="preserve">All stiffnesses values times *E10* N/m2 </t>
  </si>
  <si>
    <t>3 axis representation</t>
  </si>
  <si>
    <t>Plane</t>
  </si>
  <si>
    <t>Plane X-Z</t>
  </si>
  <si>
    <t>Plane X-Y</t>
  </si>
  <si>
    <t>Plane Y-Z</t>
  </si>
  <si>
    <t>Author: Miguel Ortega</t>
  </si>
  <si>
    <t>Phase velocities application</t>
  </si>
  <si>
    <t>Wave propagation in solids course ESM 5344</t>
  </si>
  <si>
    <t>stiffnesses *E10* N/m2</t>
  </si>
  <si>
    <t>density [kg/m3]</t>
  </si>
  <si>
    <t>Hypothetical (III)*</t>
  </si>
  <si>
    <t>Calcium formate (II)*</t>
  </si>
  <si>
    <t>Benzene (I)*</t>
  </si>
  <si>
    <t>Hypothetical (IV)*</t>
  </si>
  <si>
    <t>*From Kriz reference</t>
  </si>
  <si>
    <t>Professor Ronald Kriz</t>
  </si>
  <si>
    <t>Angle phi</t>
  </si>
  <si>
    <t>X1' =</t>
  </si>
  <si>
    <t>X1</t>
  </si>
  <si>
    <t>+</t>
  </si>
  <si>
    <t>degrees</t>
  </si>
  <si>
    <t>X2</t>
  </si>
  <si>
    <t>X2' =</t>
  </si>
  <si>
    <t>Theta</t>
  </si>
  <si>
    <t>Planar calculations</t>
  </si>
  <si>
    <t>Tetha</t>
  </si>
  <si>
    <t>Wave Propagation in Solids Course Project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</si>
</sst>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4">
    <font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53"/>
      <name val="Arial"/>
      <family val="0"/>
    </font>
    <font>
      <sz val="8"/>
      <name val="Arial"/>
      <family val="0"/>
    </font>
    <font>
      <sz val="10"/>
      <color indexed="14"/>
      <name val="Arial"/>
      <family val="0"/>
    </font>
    <font>
      <sz val="10"/>
      <color indexed="13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sz val="10"/>
      <color indexed="63"/>
      <name val="Arial"/>
      <family val="0"/>
    </font>
    <font>
      <i/>
      <sz val="12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b/>
      <sz val="12"/>
      <color indexed="12"/>
      <name val="Arial"/>
      <family val="2"/>
    </font>
    <font>
      <sz val="10"/>
      <color indexed="22"/>
      <name val="Arial"/>
      <family val="0"/>
    </font>
    <font>
      <b/>
      <sz val="11"/>
      <name val="Arial"/>
      <family val="2"/>
    </font>
    <font>
      <b/>
      <sz val="9.5"/>
      <name val="Arial"/>
      <family val="0"/>
    </font>
    <font>
      <sz val="12"/>
      <name val="Lucida Grand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/>
    </xf>
    <xf numFmtId="2" fontId="0" fillId="2" borderId="0" xfId="0" applyNumberForma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2" fontId="13" fillId="0" borderId="0" xfId="0" applyNumberFormat="1" applyFont="1" applyAlignment="1">
      <alignment horizontal="left"/>
    </xf>
    <xf numFmtId="2" fontId="12" fillId="0" borderId="0" xfId="0" applyNumberFormat="1" applyFont="1" applyAlignment="1" quotePrefix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2" fontId="0" fillId="2" borderId="0" xfId="0" applyNumberFormat="1" applyFont="1" applyFill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 quotePrefix="1">
      <alignment horizontal="center"/>
    </xf>
    <xf numFmtId="2" fontId="2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21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0" fontId="19" fillId="0" borderId="3" xfId="0" applyFont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7" fontId="0" fillId="0" borderId="0" xfId="0" applyNumberForma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textRotation="9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0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Phase Velocities (km/s) Planar View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VelocitiesPlanar!$B$18</c:f>
              <c:strCache>
                <c:ptCount val="1"/>
                <c:pt idx="0">
                  <c:v>V1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VelocitiesPlanar!$B$19:$B$90</c:f>
              <c:numCache>
                <c:ptCount val="72"/>
                <c:pt idx="0">
                  <c:v>2.279916346914307</c:v>
                </c:pt>
                <c:pt idx="1">
                  <c:v>2.294464926355539</c:v>
                </c:pt>
                <c:pt idx="2">
                  <c:v>2.3371355077274782</c:v>
                </c:pt>
                <c:pt idx="3">
                  <c:v>2.333002280225282</c:v>
                </c:pt>
                <c:pt idx="4">
                  <c:v>2.259244587961342</c:v>
                </c:pt>
                <c:pt idx="5">
                  <c:v>2.1867295195931074</c:v>
                </c:pt>
                <c:pt idx="6">
                  <c:v>2.124734640212742</c:v>
                </c:pt>
                <c:pt idx="7">
                  <c:v>2.0804745528902777</c:v>
                </c:pt>
                <c:pt idx="8">
                  <c:v>2.0585893117813274</c:v>
                </c:pt>
                <c:pt idx="9">
                  <c:v>2.0607719150306023</c:v>
                </c:pt>
                <c:pt idx="10">
                  <c:v>2.0857561738970047</c:v>
                </c:pt>
                <c:pt idx="11">
                  <c:v>2.129722703244813</c:v>
                </c:pt>
                <c:pt idx="12">
                  <c:v>2.1870440092696413</c:v>
                </c:pt>
                <c:pt idx="13">
                  <c:v>2.2511297303214137</c:v>
                </c:pt>
                <c:pt idx="14">
                  <c:v>2.3151786007940265</c:v>
                </c:pt>
                <c:pt idx="15">
                  <c:v>2.3727701093073663</c:v>
                </c:pt>
                <c:pt idx="16">
                  <c:v>2.4183285132204606</c:v>
                </c:pt>
                <c:pt idx="17">
                  <c:v>2.4475144209459874</c:v>
                </c:pt>
                <c:pt idx="18">
                  <c:v>2.4575605660932425</c:v>
                </c:pt>
                <c:pt idx="19">
                  <c:v>2.4475144209459874</c:v>
                </c:pt>
                <c:pt idx="20">
                  <c:v>2.4183285132204606</c:v>
                </c:pt>
                <c:pt idx="21">
                  <c:v>2.3727701093073663</c:v>
                </c:pt>
                <c:pt idx="22">
                  <c:v>2.3151786007940265</c:v>
                </c:pt>
                <c:pt idx="23">
                  <c:v>2.2511297303214137</c:v>
                </c:pt>
                <c:pt idx="24">
                  <c:v>2.1870440092696413</c:v>
                </c:pt>
                <c:pt idx="25">
                  <c:v>2.129722703244813</c:v>
                </c:pt>
                <c:pt idx="26">
                  <c:v>2.0857561738970047</c:v>
                </c:pt>
                <c:pt idx="27">
                  <c:v>2.0607719150306023</c:v>
                </c:pt>
                <c:pt idx="28">
                  <c:v>2.0585893117813274</c:v>
                </c:pt>
                <c:pt idx="29">
                  <c:v>2.0804745528902777</c:v>
                </c:pt>
                <c:pt idx="30">
                  <c:v>2.124734640212742</c:v>
                </c:pt>
                <c:pt idx="31">
                  <c:v>2.1867295195931074</c:v>
                </c:pt>
                <c:pt idx="32">
                  <c:v>2.259244587961342</c:v>
                </c:pt>
                <c:pt idx="33">
                  <c:v>2.333002280225282</c:v>
                </c:pt>
                <c:pt idx="34">
                  <c:v>2.3371355077274782</c:v>
                </c:pt>
                <c:pt idx="35">
                  <c:v>2.294464926355539</c:v>
                </c:pt>
                <c:pt idx="36">
                  <c:v>2.279916346914307</c:v>
                </c:pt>
                <c:pt idx="37">
                  <c:v>2.294464926355537</c:v>
                </c:pt>
                <c:pt idx="38">
                  <c:v>2.3371355077274703</c:v>
                </c:pt>
                <c:pt idx="39">
                  <c:v>2.333002280225288</c:v>
                </c:pt>
                <c:pt idx="40">
                  <c:v>2.2592445879613416</c:v>
                </c:pt>
                <c:pt idx="41">
                  <c:v>2.1867295195931105</c:v>
                </c:pt>
                <c:pt idx="42">
                  <c:v>2.1247346402127434</c:v>
                </c:pt>
                <c:pt idx="43">
                  <c:v>2.0804745528902773</c:v>
                </c:pt>
                <c:pt idx="44">
                  <c:v>2.0585893117813274</c:v>
                </c:pt>
                <c:pt idx="45">
                  <c:v>2.0607719150306023</c:v>
                </c:pt>
                <c:pt idx="46">
                  <c:v>2.085756173897006</c:v>
                </c:pt>
                <c:pt idx="47">
                  <c:v>2.129722703244814</c:v>
                </c:pt>
                <c:pt idx="48">
                  <c:v>2.1870440092696413</c:v>
                </c:pt>
                <c:pt idx="49">
                  <c:v>2.2511297303214133</c:v>
                </c:pt>
                <c:pt idx="50">
                  <c:v>2.315178600794026</c:v>
                </c:pt>
                <c:pt idx="51">
                  <c:v>2.372770109307365</c:v>
                </c:pt>
                <c:pt idx="52">
                  <c:v>2.41832851322046</c:v>
                </c:pt>
                <c:pt idx="53">
                  <c:v>2.4475144209459874</c:v>
                </c:pt>
                <c:pt idx="54">
                  <c:v>2.4575605660932425</c:v>
                </c:pt>
                <c:pt idx="55">
                  <c:v>2.4475144209459887</c:v>
                </c:pt>
                <c:pt idx="56">
                  <c:v>2.4183285132204606</c:v>
                </c:pt>
                <c:pt idx="57">
                  <c:v>2.372770109307366</c:v>
                </c:pt>
                <c:pt idx="58">
                  <c:v>2.3151786007940265</c:v>
                </c:pt>
                <c:pt idx="59">
                  <c:v>2.2511297303214133</c:v>
                </c:pt>
                <c:pt idx="60">
                  <c:v>2.1870440092696413</c:v>
                </c:pt>
                <c:pt idx="61">
                  <c:v>2.1297227032448154</c:v>
                </c:pt>
                <c:pt idx="62">
                  <c:v>2.0857561738970047</c:v>
                </c:pt>
                <c:pt idx="63">
                  <c:v>2.060771915030602</c:v>
                </c:pt>
                <c:pt idx="64">
                  <c:v>2.058589311781328</c:v>
                </c:pt>
                <c:pt idx="65">
                  <c:v>2.0804745528902773</c:v>
                </c:pt>
                <c:pt idx="66">
                  <c:v>2.1247346402127443</c:v>
                </c:pt>
                <c:pt idx="67">
                  <c:v>2.1867295195931082</c:v>
                </c:pt>
                <c:pt idx="68">
                  <c:v>2.259244587961341</c:v>
                </c:pt>
                <c:pt idx="69">
                  <c:v>2.333002280225288</c:v>
                </c:pt>
                <c:pt idx="70">
                  <c:v>2.337135507727478</c:v>
                </c:pt>
                <c:pt idx="71">
                  <c:v>2.294464926355539</c:v>
                </c:pt>
              </c:numCache>
            </c:numRef>
          </c:val>
        </c:ser>
        <c:ser>
          <c:idx val="1"/>
          <c:order val="1"/>
          <c:tx>
            <c:strRef>
              <c:f>VelocitiesPlanar!$C$18</c:f>
              <c:strCache>
                <c:ptCount val="1"/>
                <c:pt idx="0">
                  <c:v>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VelocitiesPlanar!$C$19:$C$90</c:f>
              <c:numCache>
                <c:ptCount val="72"/>
                <c:pt idx="0">
                  <c:v>2.457562302239444</c:v>
                </c:pt>
                <c:pt idx="1">
                  <c:v>2.441712661219115</c:v>
                </c:pt>
                <c:pt idx="2">
                  <c:v>2.397417035933092</c:v>
                </c:pt>
                <c:pt idx="3">
                  <c:v>2.405213556314504</c:v>
                </c:pt>
                <c:pt idx="4">
                  <c:v>2.494599121811362</c:v>
                </c:pt>
                <c:pt idx="5">
                  <c:v>2.6005877092273155</c:v>
                </c:pt>
                <c:pt idx="6">
                  <c:v>2.7182005311193995</c:v>
                </c:pt>
                <c:pt idx="7">
                  <c:v>2.8426665888603115</c:v>
                </c:pt>
                <c:pt idx="8">
                  <c:v>2.96958539555036</c:v>
                </c:pt>
                <c:pt idx="9">
                  <c:v>3.095029823768209</c:v>
                </c:pt>
                <c:pt idx="10">
                  <c:v>3.2155860175475244</c:v>
                </c:pt>
                <c:pt idx="11">
                  <c:v>3.3283122641599148</c:v>
                </c:pt>
                <c:pt idx="12">
                  <c:v>3.4307145002168653</c:v>
                </c:pt>
                <c:pt idx="13">
                  <c:v>3.5207075083623374</c:v>
                </c:pt>
                <c:pt idx="14">
                  <c:v>3.596580700260058</c:v>
                </c:pt>
                <c:pt idx="15">
                  <c:v>3.656970755704929</c:v>
                </c:pt>
                <c:pt idx="16">
                  <c:v>3.7008351776340054</c:v>
                </c:pt>
                <c:pt idx="17">
                  <c:v>3.7274438402604817</c:v>
                </c:pt>
                <c:pt idx="18">
                  <c:v>3.7363615140449937</c:v>
                </c:pt>
                <c:pt idx="19">
                  <c:v>3.7274438402604817</c:v>
                </c:pt>
                <c:pt idx="20">
                  <c:v>3.7008351776340054</c:v>
                </c:pt>
                <c:pt idx="21">
                  <c:v>3.656970755704929</c:v>
                </c:pt>
                <c:pt idx="22">
                  <c:v>3.596580700260058</c:v>
                </c:pt>
                <c:pt idx="23">
                  <c:v>3.5207075083623374</c:v>
                </c:pt>
                <c:pt idx="24">
                  <c:v>3.4307145002168653</c:v>
                </c:pt>
                <c:pt idx="25">
                  <c:v>3.3283122641599148</c:v>
                </c:pt>
                <c:pt idx="26">
                  <c:v>3.2155860175475244</c:v>
                </c:pt>
                <c:pt idx="27">
                  <c:v>3.095029823768209</c:v>
                </c:pt>
                <c:pt idx="28">
                  <c:v>2.96958539555036</c:v>
                </c:pt>
                <c:pt idx="29">
                  <c:v>2.8426665888603115</c:v>
                </c:pt>
                <c:pt idx="30">
                  <c:v>2.7182005311193995</c:v>
                </c:pt>
                <c:pt idx="31">
                  <c:v>2.6005877092273155</c:v>
                </c:pt>
                <c:pt idx="32">
                  <c:v>2.494599121811362</c:v>
                </c:pt>
                <c:pt idx="33">
                  <c:v>2.405213556314504</c:v>
                </c:pt>
                <c:pt idx="34">
                  <c:v>2.397417035933092</c:v>
                </c:pt>
                <c:pt idx="35">
                  <c:v>2.441712661219115</c:v>
                </c:pt>
                <c:pt idx="36">
                  <c:v>2.457562302239444</c:v>
                </c:pt>
                <c:pt idx="37">
                  <c:v>2.44171266121911</c:v>
                </c:pt>
                <c:pt idx="38">
                  <c:v>2.3974170359331057</c:v>
                </c:pt>
                <c:pt idx="39">
                  <c:v>2.405213556314492</c:v>
                </c:pt>
                <c:pt idx="40">
                  <c:v>2.494599121811366</c:v>
                </c:pt>
                <c:pt idx="41">
                  <c:v>2.6005877092273137</c:v>
                </c:pt>
                <c:pt idx="42">
                  <c:v>2.718200531119396</c:v>
                </c:pt>
                <c:pt idx="43">
                  <c:v>2.8426665888603124</c:v>
                </c:pt>
                <c:pt idx="44">
                  <c:v>2.96958539555036</c:v>
                </c:pt>
                <c:pt idx="45">
                  <c:v>3.095029823768208</c:v>
                </c:pt>
                <c:pt idx="46">
                  <c:v>3.2155860175475226</c:v>
                </c:pt>
                <c:pt idx="47">
                  <c:v>3.3283122641599143</c:v>
                </c:pt>
                <c:pt idx="48">
                  <c:v>3.4307145002168653</c:v>
                </c:pt>
                <c:pt idx="49">
                  <c:v>3.520707508362339</c:v>
                </c:pt>
                <c:pt idx="50">
                  <c:v>3.5965807002600583</c:v>
                </c:pt>
                <c:pt idx="51">
                  <c:v>3.6569707557049287</c:v>
                </c:pt>
                <c:pt idx="52">
                  <c:v>3.700835177634007</c:v>
                </c:pt>
                <c:pt idx="53">
                  <c:v>3.7274438402604817</c:v>
                </c:pt>
                <c:pt idx="54">
                  <c:v>3.7363615140449937</c:v>
                </c:pt>
                <c:pt idx="55">
                  <c:v>3.7274438402604835</c:v>
                </c:pt>
                <c:pt idx="56">
                  <c:v>3.7008351776340054</c:v>
                </c:pt>
                <c:pt idx="57">
                  <c:v>3.6569707557049305</c:v>
                </c:pt>
                <c:pt idx="58">
                  <c:v>3.596580700260058</c:v>
                </c:pt>
                <c:pt idx="59">
                  <c:v>3.52070750836234</c:v>
                </c:pt>
                <c:pt idx="60">
                  <c:v>3.4307145002168653</c:v>
                </c:pt>
                <c:pt idx="61">
                  <c:v>3.3283122641599125</c:v>
                </c:pt>
                <c:pt idx="62">
                  <c:v>3.2155860175475244</c:v>
                </c:pt>
                <c:pt idx="63">
                  <c:v>3.0950298237682086</c:v>
                </c:pt>
                <c:pt idx="64">
                  <c:v>2.9695853955503577</c:v>
                </c:pt>
                <c:pt idx="65">
                  <c:v>2.8426665888603133</c:v>
                </c:pt>
                <c:pt idx="66">
                  <c:v>2.7182005311193955</c:v>
                </c:pt>
                <c:pt idx="67">
                  <c:v>2.600587709227317</c:v>
                </c:pt>
                <c:pt idx="68">
                  <c:v>2.4945991218113677</c:v>
                </c:pt>
                <c:pt idx="69">
                  <c:v>2.405213556314492</c:v>
                </c:pt>
                <c:pt idx="70">
                  <c:v>2.39741703593309</c:v>
                </c:pt>
                <c:pt idx="71">
                  <c:v>2.441712661219115</c:v>
                </c:pt>
              </c:numCache>
            </c:numRef>
          </c:val>
        </c:ser>
        <c:ser>
          <c:idx val="2"/>
          <c:order val="2"/>
          <c:tx>
            <c:strRef>
              <c:f>VelocitiesPlanar!$D$18</c:f>
              <c:strCache>
                <c:ptCount val="1"/>
                <c:pt idx="0">
                  <c:v>V3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VelocitiesPlanar!$D$19:$D$90</c:f>
              <c:numCache>
                <c:ptCount val="72"/>
                <c:pt idx="0">
                  <c:v>4.186257575455229</c:v>
                </c:pt>
                <c:pt idx="1">
                  <c:v>4.20170766362138</c:v>
                </c:pt>
                <c:pt idx="2">
                  <c:v>4.2453400510831605</c:v>
                </c:pt>
                <c:pt idx="3">
                  <c:v>4.3103462562208055</c:v>
                </c:pt>
                <c:pt idx="4">
                  <c:v>4.388544794285742</c:v>
                </c:pt>
                <c:pt idx="5">
                  <c:v>4.472443487805608</c:v>
                </c:pt>
                <c:pt idx="6">
                  <c:v>4.556070668415078</c:v>
                </c:pt>
                <c:pt idx="7">
                  <c:v>4.635033042633915</c:v>
                </c:pt>
                <c:pt idx="8">
                  <c:v>4.706299259512486</c:v>
                </c:pt>
                <c:pt idx="9">
                  <c:v>4.767957321104564</c:v>
                </c:pt>
                <c:pt idx="10">
                  <c:v>4.819022086042813</c:v>
                </c:pt>
                <c:pt idx="11">
                  <c:v>4.859296858851996</c:v>
                </c:pt>
                <c:pt idx="12">
                  <c:v>4.889269652551763</c:v>
                </c:pt>
                <c:pt idx="13">
                  <c:v>4.910017818460715</c:v>
                </c:pt>
                <c:pt idx="14">
                  <c:v>4.923092154708508</c:v>
                </c:pt>
                <c:pt idx="15">
                  <c:v>4.930351468147727</c:v>
                </c:pt>
                <c:pt idx="16">
                  <c:v>4.933733508481833</c:v>
                </c:pt>
                <c:pt idx="17">
                  <c:v>4.934958807454456</c:v>
                </c:pt>
                <c:pt idx="18">
                  <c:v>4.935223970974385</c:v>
                </c:pt>
                <c:pt idx="19">
                  <c:v>4.934958807454456</c:v>
                </c:pt>
                <c:pt idx="20">
                  <c:v>4.933733508481833</c:v>
                </c:pt>
                <c:pt idx="21">
                  <c:v>4.930351468147727</c:v>
                </c:pt>
                <c:pt idx="22">
                  <c:v>4.923092154708508</c:v>
                </c:pt>
                <c:pt idx="23">
                  <c:v>4.910017818460715</c:v>
                </c:pt>
                <c:pt idx="24">
                  <c:v>4.889269652551763</c:v>
                </c:pt>
                <c:pt idx="25">
                  <c:v>4.859296858851996</c:v>
                </c:pt>
                <c:pt idx="26">
                  <c:v>4.819022086042813</c:v>
                </c:pt>
                <c:pt idx="27">
                  <c:v>4.767957321104564</c:v>
                </c:pt>
                <c:pt idx="28">
                  <c:v>4.706299259512486</c:v>
                </c:pt>
                <c:pt idx="29">
                  <c:v>4.635033042633915</c:v>
                </c:pt>
                <c:pt idx="30">
                  <c:v>4.556070668415078</c:v>
                </c:pt>
                <c:pt idx="31">
                  <c:v>4.472443487805608</c:v>
                </c:pt>
                <c:pt idx="32">
                  <c:v>4.388544794285742</c:v>
                </c:pt>
                <c:pt idx="33">
                  <c:v>4.3103462562208055</c:v>
                </c:pt>
                <c:pt idx="34">
                  <c:v>4.2453400510831605</c:v>
                </c:pt>
                <c:pt idx="35">
                  <c:v>4.20170766362138</c:v>
                </c:pt>
                <c:pt idx="36">
                  <c:v>4.186257575455229</c:v>
                </c:pt>
                <c:pt idx="37">
                  <c:v>4.20170766362138</c:v>
                </c:pt>
                <c:pt idx="38">
                  <c:v>4.2453400510831605</c:v>
                </c:pt>
                <c:pt idx="39">
                  <c:v>4.310346256220805</c:v>
                </c:pt>
                <c:pt idx="40">
                  <c:v>4.388544794285742</c:v>
                </c:pt>
                <c:pt idx="41">
                  <c:v>4.472443487805607</c:v>
                </c:pt>
                <c:pt idx="42">
                  <c:v>4.556070668415076</c:v>
                </c:pt>
                <c:pt idx="43">
                  <c:v>4.635033042633913</c:v>
                </c:pt>
                <c:pt idx="44">
                  <c:v>4.706299259512486</c:v>
                </c:pt>
                <c:pt idx="45">
                  <c:v>4.767957321104563</c:v>
                </c:pt>
                <c:pt idx="46">
                  <c:v>4.819022086042813</c:v>
                </c:pt>
                <c:pt idx="47">
                  <c:v>4.859296858851997</c:v>
                </c:pt>
                <c:pt idx="48">
                  <c:v>4.889269652551763</c:v>
                </c:pt>
                <c:pt idx="49">
                  <c:v>4.910017818460715</c:v>
                </c:pt>
                <c:pt idx="50">
                  <c:v>4.923092154708507</c:v>
                </c:pt>
                <c:pt idx="51">
                  <c:v>4.930351468147726</c:v>
                </c:pt>
                <c:pt idx="52">
                  <c:v>4.933733508481831</c:v>
                </c:pt>
                <c:pt idx="53">
                  <c:v>4.934958807454456</c:v>
                </c:pt>
                <c:pt idx="54">
                  <c:v>4.935223970974385</c:v>
                </c:pt>
                <c:pt idx="55">
                  <c:v>4.934958807454454</c:v>
                </c:pt>
                <c:pt idx="56">
                  <c:v>4.933733508481833</c:v>
                </c:pt>
                <c:pt idx="57">
                  <c:v>4.930351468147725</c:v>
                </c:pt>
                <c:pt idx="58">
                  <c:v>4.923092154708507</c:v>
                </c:pt>
                <c:pt idx="59">
                  <c:v>4.910017818460712</c:v>
                </c:pt>
                <c:pt idx="60">
                  <c:v>4.889269652551763</c:v>
                </c:pt>
                <c:pt idx="61">
                  <c:v>4.859296858851998</c:v>
                </c:pt>
                <c:pt idx="62">
                  <c:v>4.819022086042813</c:v>
                </c:pt>
                <c:pt idx="63">
                  <c:v>4.767957321104565</c:v>
                </c:pt>
                <c:pt idx="64">
                  <c:v>4.706299259512487</c:v>
                </c:pt>
                <c:pt idx="65">
                  <c:v>4.635033042633913</c:v>
                </c:pt>
                <c:pt idx="66">
                  <c:v>4.556070668415079</c:v>
                </c:pt>
                <c:pt idx="67">
                  <c:v>4.472443487805605</c:v>
                </c:pt>
                <c:pt idx="68">
                  <c:v>4.388544794285742</c:v>
                </c:pt>
                <c:pt idx="69">
                  <c:v>4.310346256220805</c:v>
                </c:pt>
                <c:pt idx="70">
                  <c:v>4.245340051083161</c:v>
                </c:pt>
                <c:pt idx="71">
                  <c:v>4.20170766362138</c:v>
                </c:pt>
              </c:numCache>
            </c:numRef>
          </c:val>
        </c:ser>
        <c:ser>
          <c:idx val="3"/>
          <c:order val="3"/>
          <c:tx>
            <c:strRef>
              <c:f>VelocitiesPlanar!$N$18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VelocitiesPlanar!$N$19:$N$90</c:f>
              <c:numCach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</c:numCache>
            </c:numRef>
          </c:val>
        </c:ser>
        <c:ser>
          <c:idx val="4"/>
          <c:order val="4"/>
          <c:tx>
            <c:strRef>
              <c:f>VelocitiesPlanar!$O$18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VelocitiesPlanar!$O$19:$O$90</c:f>
              <c:numCache>
                <c:ptCount val="7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val>
        </c:ser>
        <c:ser>
          <c:idx val="5"/>
          <c:order val="5"/>
          <c:tx>
            <c:strRef>
              <c:f>VelocitiesPlanar!$P$18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VelocitiesPlanar!$P$19:$P$90</c:f>
              <c:numCache>
                <c:ptCount val="7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</c:numCache>
            </c:numRef>
          </c:val>
        </c:ser>
        <c:axId val="17126891"/>
        <c:axId val="19924292"/>
      </c:radarChart>
      <c:catAx>
        <c:axId val="17126891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19924292"/>
        <c:crosses val="autoZero"/>
        <c:auto val="1"/>
        <c:lblOffset val="100"/>
        <c:noMultiLvlLbl val="0"/>
      </c:catAx>
      <c:valAx>
        <c:axId val="1992429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7126891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Phase Velocities (km/s) 3 Axis View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'Visual 3D correction'!$U$18</c:f>
              <c:strCache>
                <c:ptCount val="1"/>
                <c:pt idx="0">
                  <c:v>V1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 3D correction'!$U$19:$U$72</c:f>
              <c:numCache>
                <c:ptCount val="54"/>
                <c:pt idx="0">
                  <c:v>2.279916346914307</c:v>
                </c:pt>
                <c:pt idx="1">
                  <c:v>2.183002784871783</c:v>
                </c:pt>
                <c:pt idx="2">
                  <c:v>2.090987734104296</c:v>
                </c:pt>
                <c:pt idx="3">
                  <c:v>2.0027848065845077</c:v>
                </c:pt>
                <c:pt idx="4">
                  <c:v>1.917456052836921</c:v>
                </c:pt>
                <c:pt idx="5">
                  <c:v>1.835686007624929</c:v>
                </c:pt>
                <c:pt idx="6">
                  <c:v>1.7603779383983078</c:v>
                </c:pt>
                <c:pt idx="7">
                  <c:v>1.6963413599321342</c:v>
                </c:pt>
                <c:pt idx="8">
                  <c:v>1.6492491732076988</c:v>
                </c:pt>
                <c:pt idx="9">
                  <c:v>1.6241941595457128</c:v>
                </c:pt>
                <c:pt idx="10">
                  <c:v>1.6244349911507188</c:v>
                </c:pt>
                <c:pt idx="11">
                  <c:v>1.6507229927286404</c:v>
                </c:pt>
                <c:pt idx="12">
                  <c:v>1.701362816892982</c:v>
                </c:pt>
                <c:pt idx="13">
                  <c:v>1.7728758098816189</c:v>
                </c:pt>
                <c:pt idx="14">
                  <c:v>1.8609028690693414</c:v>
                </c:pt>
                <c:pt idx="15">
                  <c:v>1.9608457345558978</c:v>
                </c:pt>
                <c:pt idx="16">
                  <c:v>2.0678399643609997</c:v>
                </c:pt>
                <c:pt idx="17">
                  <c:v>2.1762504727376966</c:v>
                </c:pt>
                <c:pt idx="18">
                  <c:v>2.279916615078811</c:v>
                </c:pt>
                <c:pt idx="19">
                  <c:v>2.2076280834670023</c:v>
                </c:pt>
                <c:pt idx="20">
                  <c:v>2.137631153235296</c:v>
                </c:pt>
                <c:pt idx="21">
                  <c:v>2.0718962876439786</c:v>
                </c:pt>
                <c:pt idx="22">
                  <c:v>1.9909295817693908</c:v>
                </c:pt>
                <c:pt idx="23">
                  <c:v>1.680322371180906</c:v>
                </c:pt>
                <c:pt idx="24">
                  <c:v>1.4356573562881876</c:v>
                </c:pt>
                <c:pt idx="25">
                  <c:v>1.2784523701902948</c:v>
                </c:pt>
                <c:pt idx="26">
                  <c:v>1.2279057141256247</c:v>
                </c:pt>
                <c:pt idx="27">
                  <c:v>1.287826157571175</c:v>
                </c:pt>
                <c:pt idx="28">
                  <c:v>1.4422994328904142</c:v>
                </c:pt>
                <c:pt idx="29">
                  <c:v>1.66775020087992</c:v>
                </c:pt>
                <c:pt idx="30">
                  <c:v>1.9441525169999547</c:v>
                </c:pt>
                <c:pt idx="31">
                  <c:v>2.058636075607829</c:v>
                </c:pt>
                <c:pt idx="32">
                  <c:v>2.1315116363835265</c:v>
                </c:pt>
                <c:pt idx="33">
                  <c:v>2.2109323136414107</c:v>
                </c:pt>
                <c:pt idx="34">
                  <c:v>2.2937561233064927</c:v>
                </c:pt>
                <c:pt idx="35">
                  <c:v>2.376918671962013</c:v>
                </c:pt>
                <c:pt idx="36">
                  <c:v>2.4575605660932425</c:v>
                </c:pt>
                <c:pt idx="37">
                  <c:v>2.352955604007972</c:v>
                </c:pt>
                <c:pt idx="38">
                  <c:v>2.2533748880338296</c:v>
                </c:pt>
                <c:pt idx="39">
                  <c:v>2.157623151600587</c:v>
                </c:pt>
                <c:pt idx="40">
                  <c:v>2.064788372304347</c:v>
                </c:pt>
                <c:pt idx="41">
                  <c:v>1.9757422068763675</c:v>
                </c:pt>
                <c:pt idx="42">
                  <c:v>1.8938345161586132</c:v>
                </c:pt>
                <c:pt idx="43">
                  <c:v>1.824544412030397</c:v>
                </c:pt>
                <c:pt idx="44">
                  <c:v>1.7742541612331275</c:v>
                </c:pt>
                <c:pt idx="45">
                  <c:v>1.7486229547163123</c:v>
                </c:pt>
                <c:pt idx="46">
                  <c:v>1.751144596098134</c:v>
                </c:pt>
                <c:pt idx="47">
                  <c:v>1.7823532678991452</c:v>
                </c:pt>
                <c:pt idx="48">
                  <c:v>1.8398787506139458</c:v>
                </c:pt>
                <c:pt idx="49">
                  <c:v>1.9192202691338096</c:v>
                </c:pt>
                <c:pt idx="50">
                  <c:v>2.014903711451988</c:v>
                </c:pt>
                <c:pt idx="51">
                  <c:v>2.121461203850222</c:v>
                </c:pt>
                <c:pt idx="52">
                  <c:v>2.177720038553419</c:v>
                </c:pt>
                <c:pt idx="53">
                  <c:v>2.205819120191875</c:v>
                </c:pt>
              </c:numCache>
            </c:numRef>
          </c:val>
        </c:ser>
        <c:ser>
          <c:idx val="1"/>
          <c:order val="1"/>
          <c:tx>
            <c:strRef>
              <c:f>'Visual 3D correction'!$V$18</c:f>
              <c:strCache>
                <c:ptCount val="1"/>
                <c:pt idx="0">
                  <c:v>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 3D correction'!$V$19:$V$72</c:f>
              <c:numCache>
                <c:ptCount val="54"/>
                <c:pt idx="0">
                  <c:v>2.457562302239444</c:v>
                </c:pt>
                <c:pt idx="1">
                  <c:v>2.3743532403627823</c:v>
                </c:pt>
                <c:pt idx="2">
                  <c:v>2.334770539195126</c:v>
                </c:pt>
                <c:pt idx="3">
                  <c:v>2.3308239323637867</c:v>
                </c:pt>
                <c:pt idx="4">
                  <c:v>2.3538988237810723</c:v>
                </c:pt>
                <c:pt idx="5">
                  <c:v>2.3962623271899006</c:v>
                </c:pt>
                <c:pt idx="6">
                  <c:v>2.4522590460206217</c:v>
                </c:pt>
                <c:pt idx="7">
                  <c:v>2.518984827131524</c:v>
                </c:pt>
                <c:pt idx="8">
                  <c:v>2.5958550794518493</c:v>
                </c:pt>
                <c:pt idx="9">
                  <c:v>2.683281572999748</c:v>
                </c:pt>
                <c:pt idx="10">
                  <c:v>2.7809597226692446</c:v>
                </c:pt>
                <c:pt idx="11">
                  <c:v>2.8867957636308916</c:v>
                </c:pt>
                <c:pt idx="12">
                  <c:v>2.9972042871856175</c:v>
                </c:pt>
                <c:pt idx="13">
                  <c:v>3.1086875683308604</c:v>
                </c:pt>
                <c:pt idx="14">
                  <c:v>3.2197830826180973</c:v>
                </c:pt>
                <c:pt idx="15">
                  <c:v>3.277610570654011</c:v>
                </c:pt>
                <c:pt idx="16">
                  <c:v>3.296552523248587</c:v>
                </c:pt>
                <c:pt idx="17">
                  <c:v>3.357109178813176</c:v>
                </c:pt>
                <c:pt idx="18">
                  <c:v>3.4755041167548075</c:v>
                </c:pt>
                <c:pt idx="19">
                  <c:v>3.1490084432477126</c:v>
                </c:pt>
                <c:pt idx="20">
                  <c:v>2.7416712200509945</c:v>
                </c:pt>
                <c:pt idx="21">
                  <c:v>2.3497327599627216</c:v>
                </c:pt>
                <c:pt idx="22">
                  <c:v>2.0125474617957866</c:v>
                </c:pt>
                <c:pt idx="23">
                  <c:v>1.9618133738115973</c:v>
                </c:pt>
                <c:pt idx="24">
                  <c:v>1.9219825036272424</c:v>
                </c:pt>
                <c:pt idx="25">
                  <c:v>1.8952033478648351</c:v>
                </c:pt>
                <c:pt idx="26">
                  <c:v>1.8832679279007454</c:v>
                </c:pt>
                <c:pt idx="27">
                  <c:v>1.8873748967586343</c:v>
                </c:pt>
                <c:pt idx="28">
                  <c:v>1.9079202695931172</c:v>
                </c:pt>
                <c:pt idx="29">
                  <c:v>1.944384719520219</c:v>
                </c:pt>
                <c:pt idx="30">
                  <c:v>1.99536739854801</c:v>
                </c:pt>
                <c:pt idx="31">
                  <c:v>2.2565773733879912</c:v>
                </c:pt>
                <c:pt idx="32">
                  <c:v>2.592132186844233</c:v>
                </c:pt>
                <c:pt idx="33">
                  <c:v>2.9361262215235664</c:v>
                </c:pt>
                <c:pt idx="34">
                  <c:v>3.2673482034426287</c:v>
                </c:pt>
                <c:pt idx="35">
                  <c:v>3.5510839940870085</c:v>
                </c:pt>
                <c:pt idx="36">
                  <c:v>3.7363615140449937</c:v>
                </c:pt>
                <c:pt idx="37">
                  <c:v>3.583435422282829</c:v>
                </c:pt>
                <c:pt idx="38">
                  <c:v>3.448402071283211</c:v>
                </c:pt>
                <c:pt idx="39">
                  <c:v>3.325381054104108</c:v>
                </c:pt>
                <c:pt idx="40">
                  <c:v>3.2076048074236123</c:v>
                </c:pt>
                <c:pt idx="41">
                  <c:v>3.090008687035922</c:v>
                </c:pt>
                <c:pt idx="42">
                  <c:v>2.9707703677011392</c:v>
                </c:pt>
                <c:pt idx="43">
                  <c:v>2.851382263903657</c:v>
                </c:pt>
                <c:pt idx="44">
                  <c:v>2.7353469901407963</c:v>
                </c:pt>
                <c:pt idx="45">
                  <c:v>2.626219891633327</c:v>
                </c:pt>
                <c:pt idx="46">
                  <c:v>2.5260858920763396</c:v>
                </c:pt>
                <c:pt idx="47">
                  <c:v>2.4353271118669158</c:v>
                </c:pt>
                <c:pt idx="48">
                  <c:v>2.3537807039345755</c:v>
                </c:pt>
                <c:pt idx="49">
                  <c:v>2.282449931959595</c:v>
                </c:pt>
                <c:pt idx="50">
                  <c:v>2.224804280114796</c:v>
                </c:pt>
                <c:pt idx="51">
                  <c:v>2.187124843359828</c:v>
                </c:pt>
                <c:pt idx="52">
                  <c:v>2.23388977774652</c:v>
                </c:pt>
                <c:pt idx="53">
                  <c:v>2.347377993128288</c:v>
                </c:pt>
              </c:numCache>
            </c:numRef>
          </c:val>
        </c:ser>
        <c:ser>
          <c:idx val="2"/>
          <c:order val="2"/>
          <c:tx>
            <c:strRef>
              <c:f>'Visual 3D correction'!$W$18</c:f>
              <c:strCache>
                <c:ptCount val="1"/>
                <c:pt idx="0">
                  <c:v>V3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 3D correction'!$W$19:$W$72</c:f>
              <c:numCache>
                <c:ptCount val="54"/>
                <c:pt idx="0">
                  <c:v>4.186257575455229</c:v>
                </c:pt>
                <c:pt idx="1">
                  <c:v>4.024572684483116</c:v>
                </c:pt>
                <c:pt idx="2">
                  <c:v>3.9004887258331413</c:v>
                </c:pt>
                <c:pt idx="3">
                  <c:v>3.804748920528085</c:v>
                </c:pt>
                <c:pt idx="4">
                  <c:v>3.7269609743146703</c:v>
                </c:pt>
                <c:pt idx="5">
                  <c:v>3.6584670654225104</c:v>
                </c:pt>
                <c:pt idx="6">
                  <c:v>3.594260113556564</c:v>
                </c:pt>
                <c:pt idx="7">
                  <c:v>3.533380975920284</c:v>
                </c:pt>
                <c:pt idx="8">
                  <c:v>3.4776873376406567</c:v>
                </c:pt>
                <c:pt idx="9">
                  <c:v>3.4295762613036618</c:v>
                </c:pt>
                <c:pt idx="10">
                  <c:v>3.3898799268881237</c:v>
                </c:pt>
                <c:pt idx="11">
                  <c:v>3.357158033803324</c:v>
                </c:pt>
                <c:pt idx="12">
                  <c:v>3.328867055405027</c:v>
                </c:pt>
                <c:pt idx="13">
                  <c:v>3.303751157881806</c:v>
                </c:pt>
                <c:pt idx="14">
                  <c:v>3.284190811902398</c:v>
                </c:pt>
                <c:pt idx="15">
                  <c:v>3.33238278996371</c:v>
                </c:pt>
                <c:pt idx="16">
                  <c:v>3.4515949471922562</c:v>
                </c:pt>
                <c:pt idx="17">
                  <c:v>3.5842655972137747</c:v>
                </c:pt>
                <c:pt idx="18">
                  <c:v>3.7363638393411445</c:v>
                </c:pt>
                <c:pt idx="19">
                  <c:v>3.8151820799040195</c:v>
                </c:pt>
                <c:pt idx="20">
                  <c:v>3.9480197757171935</c:v>
                </c:pt>
                <c:pt idx="21">
                  <c:v>4.052738208906899</c:v>
                </c:pt>
                <c:pt idx="22">
                  <c:v>4.128857625682254</c:v>
                </c:pt>
                <c:pt idx="23">
                  <c:v>4.182434980958294</c:v>
                </c:pt>
                <c:pt idx="24">
                  <c:v>4.221450443155659</c:v>
                </c:pt>
                <c:pt idx="25">
                  <c:v>4.254249842143007</c:v>
                </c:pt>
                <c:pt idx="26">
                  <c:v>4.28831396415043</c:v>
                </c:pt>
                <c:pt idx="27">
                  <c:v>4.329165790458514</c:v>
                </c:pt>
                <c:pt idx="28">
                  <c:v>4.379566008052504</c:v>
                </c:pt>
                <c:pt idx="29">
                  <c:v>4.439197957965421</c:v>
                </c:pt>
                <c:pt idx="30">
                  <c:v>4.5049726252291045</c:v>
                </c:pt>
                <c:pt idx="31">
                  <c:v>4.5719819139879965</c:v>
                </c:pt>
                <c:pt idx="32">
                  <c:v>4.635122589256469</c:v>
                </c:pt>
                <c:pt idx="33">
                  <c:v>4.691654537163887</c:v>
                </c:pt>
                <c:pt idx="34">
                  <c:v>4.7455873802575</c:v>
                </c:pt>
                <c:pt idx="35">
                  <c:v>4.814966058890719</c:v>
                </c:pt>
                <c:pt idx="36">
                  <c:v>4.935223970974385</c:v>
                </c:pt>
                <c:pt idx="37">
                  <c:v>4.744298494086264</c:v>
                </c:pt>
                <c:pt idx="38">
                  <c:v>4.597204693856454</c:v>
                </c:pt>
                <c:pt idx="39">
                  <c:v>4.483300102051927</c:v>
                </c:pt>
                <c:pt idx="40">
                  <c:v>4.390651949417028</c:v>
                </c:pt>
                <c:pt idx="41">
                  <c:v>4.309360455677857</c:v>
                </c:pt>
                <c:pt idx="42">
                  <c:v>4.233782030706158</c:v>
                </c:pt>
                <c:pt idx="43">
                  <c:v>4.162984653686212</c:v>
                </c:pt>
                <c:pt idx="44">
                  <c:v>4.099314242115251</c:v>
                </c:pt>
                <c:pt idx="45">
                  <c:v>4.0457459449933</c:v>
                </c:pt>
                <c:pt idx="46">
                  <c:v>4.003426263194053</c:v>
                </c:pt>
                <c:pt idx="47">
                  <c:v>3.9708566869429855</c:v>
                </c:pt>
                <c:pt idx="48">
                  <c:v>3.9452538921627682</c:v>
                </c:pt>
                <c:pt idx="49">
                  <c:v>3.9253159192496816</c:v>
                </c:pt>
                <c:pt idx="50">
                  <c:v>3.913916731724376</c:v>
                </c:pt>
                <c:pt idx="51">
                  <c:v>3.919512824844085</c:v>
                </c:pt>
                <c:pt idx="52">
                  <c:v>3.9557663940105727</c:v>
                </c:pt>
                <c:pt idx="53">
                  <c:v>4.039376237750611</c:v>
                </c:pt>
              </c:numCache>
            </c:numRef>
          </c:val>
        </c:ser>
        <c:ser>
          <c:idx val="3"/>
          <c:order val="3"/>
          <c:tx>
            <c:strRef>
              <c:f>'Visual 3D correction'!$X$18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 3D correction'!$X$19:$X$72</c:f>
              <c:numCache>
                <c:ptCount val="54"/>
                <c:pt idx="0">
                  <c:v>2</c:v>
                </c:pt>
                <c:pt idx="1">
                  <c:v>1.9227307376587652</c:v>
                </c:pt>
                <c:pt idx="2">
                  <c:v>1.8635804653628598</c:v>
                </c:pt>
                <c:pt idx="3">
                  <c:v>1.818653347947321</c:v>
                </c:pt>
                <c:pt idx="4">
                  <c:v>1.7836968358261394</c:v>
                </c:pt>
                <c:pt idx="5">
                  <c:v>1.7553339376796138</c:v>
                </c:pt>
                <c:pt idx="6">
                  <c:v>1.7318668560227601</c:v>
                </c:pt>
                <c:pt idx="7">
                  <c:v>1.7134103038396016</c:v>
                </c:pt>
                <c:pt idx="8">
                  <c:v>1.7013054387063178</c:v>
                </c:pt>
                <c:pt idx="9">
                  <c:v>1.697056274847714</c:v>
                </c:pt>
                <c:pt idx="10">
                  <c:v>1.7013054387063178</c:v>
                </c:pt>
                <c:pt idx="11">
                  <c:v>1.7134103038396016</c:v>
                </c:pt>
                <c:pt idx="12">
                  <c:v>1.73186685602276</c:v>
                </c:pt>
                <c:pt idx="13">
                  <c:v>1.7553339376796138</c:v>
                </c:pt>
                <c:pt idx="14">
                  <c:v>1.7836968358261387</c:v>
                </c:pt>
                <c:pt idx="15">
                  <c:v>1.818653347947321</c:v>
                </c:pt>
                <c:pt idx="16">
                  <c:v>1.8635804653628598</c:v>
                </c:pt>
                <c:pt idx="17">
                  <c:v>1.9227307376587655</c:v>
                </c:pt>
                <c:pt idx="18">
                  <c:v>2</c:v>
                </c:pt>
                <c:pt idx="19">
                  <c:v>1.9353969677076894</c:v>
                </c:pt>
                <c:pt idx="20">
                  <c:v>1.8706276368500605</c:v>
                </c:pt>
                <c:pt idx="21">
                  <c:v>1.807746993478657</c:v>
                </c:pt>
                <c:pt idx="22">
                  <c:v>1.7489693028945363</c:v>
                </c:pt>
                <c:pt idx="23">
                  <c:v>1.6965945578016577</c:v>
                </c:pt>
                <c:pt idx="24">
                  <c:v>1.6528916502810693</c:v>
                </c:pt>
                <c:pt idx="25">
                  <c:v>1.619936577824676</c:v>
                </c:pt>
                <c:pt idx="26">
                  <c:v>1.59941907523158</c:v>
                </c:pt>
                <c:pt idx="27">
                  <c:v>1.592450434036251</c:v>
                </c:pt>
                <c:pt idx="28">
                  <c:v>1.59941907523158</c:v>
                </c:pt>
                <c:pt idx="29">
                  <c:v>1.6199365778246757</c:v>
                </c:pt>
                <c:pt idx="30">
                  <c:v>1.6528916502810693</c:v>
                </c:pt>
                <c:pt idx="31">
                  <c:v>1.6965945578016575</c:v>
                </c:pt>
                <c:pt idx="32">
                  <c:v>1.7489693028945363</c:v>
                </c:pt>
                <c:pt idx="33">
                  <c:v>1.8077469934786565</c:v>
                </c:pt>
                <c:pt idx="34">
                  <c:v>1.8706276368500603</c:v>
                </c:pt>
                <c:pt idx="35">
                  <c:v>1.9353969677076894</c:v>
                </c:pt>
                <c:pt idx="36">
                  <c:v>2</c:v>
                </c:pt>
                <c:pt idx="37">
                  <c:v>1.9227307376587655</c:v>
                </c:pt>
                <c:pt idx="38">
                  <c:v>1.8635804653628598</c:v>
                </c:pt>
                <c:pt idx="39">
                  <c:v>1.8186533479473215</c:v>
                </c:pt>
                <c:pt idx="40">
                  <c:v>1.7836968358261394</c:v>
                </c:pt>
                <c:pt idx="41">
                  <c:v>1.7553339376796142</c:v>
                </c:pt>
                <c:pt idx="42">
                  <c:v>1.7318668560227604</c:v>
                </c:pt>
                <c:pt idx="43">
                  <c:v>1.713410303839602</c:v>
                </c:pt>
                <c:pt idx="44">
                  <c:v>1.7013054387063178</c:v>
                </c:pt>
                <c:pt idx="45">
                  <c:v>1.697056274847714</c:v>
                </c:pt>
                <c:pt idx="46">
                  <c:v>1.7013054387063178</c:v>
                </c:pt>
                <c:pt idx="47">
                  <c:v>1.7134103038396018</c:v>
                </c:pt>
                <c:pt idx="48">
                  <c:v>1.7318668560227601</c:v>
                </c:pt>
                <c:pt idx="49">
                  <c:v>1.755333937679614</c:v>
                </c:pt>
                <c:pt idx="50">
                  <c:v>1.7836968358261396</c:v>
                </c:pt>
                <c:pt idx="51">
                  <c:v>1.8186533479473213</c:v>
                </c:pt>
                <c:pt idx="52">
                  <c:v>1.8635804653628598</c:v>
                </c:pt>
                <c:pt idx="53">
                  <c:v>1.922730737658765</c:v>
                </c:pt>
              </c:numCache>
            </c:numRef>
          </c:val>
        </c:ser>
        <c:ser>
          <c:idx val="4"/>
          <c:order val="4"/>
          <c:tx>
            <c:strRef>
              <c:f>'Visual 3D correction'!$Y$18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 3D correction'!$Y$19:$Y$72</c:f>
              <c:numCache>
                <c:ptCount val="54"/>
                <c:pt idx="0">
                  <c:v>4</c:v>
                </c:pt>
                <c:pt idx="1">
                  <c:v>3.8454614753175305</c:v>
                </c:pt>
                <c:pt idx="2">
                  <c:v>3.7271609307257196</c:v>
                </c:pt>
                <c:pt idx="3">
                  <c:v>3.637306695894642</c:v>
                </c:pt>
                <c:pt idx="4">
                  <c:v>3.5673936716522787</c:v>
                </c:pt>
                <c:pt idx="5">
                  <c:v>3.5106678753592275</c:v>
                </c:pt>
                <c:pt idx="6">
                  <c:v>3.4637337120455203</c:v>
                </c:pt>
                <c:pt idx="7">
                  <c:v>3.426820607679203</c:v>
                </c:pt>
                <c:pt idx="8">
                  <c:v>3.4026108774126356</c:v>
                </c:pt>
                <c:pt idx="9">
                  <c:v>3.394112549695428</c:v>
                </c:pt>
                <c:pt idx="10">
                  <c:v>3.4026108774126356</c:v>
                </c:pt>
                <c:pt idx="11">
                  <c:v>3.426820607679203</c:v>
                </c:pt>
                <c:pt idx="12">
                  <c:v>3.46373371204552</c:v>
                </c:pt>
                <c:pt idx="13">
                  <c:v>3.5106678753592275</c:v>
                </c:pt>
                <c:pt idx="14">
                  <c:v>3.5673936716522774</c:v>
                </c:pt>
                <c:pt idx="15">
                  <c:v>3.637306695894642</c:v>
                </c:pt>
                <c:pt idx="16">
                  <c:v>3.7271609307257196</c:v>
                </c:pt>
                <c:pt idx="17">
                  <c:v>3.845461475317531</c:v>
                </c:pt>
                <c:pt idx="18">
                  <c:v>4</c:v>
                </c:pt>
                <c:pt idx="19">
                  <c:v>3.870793935415379</c:v>
                </c:pt>
                <c:pt idx="20">
                  <c:v>3.741255273700121</c:v>
                </c:pt>
                <c:pt idx="21">
                  <c:v>3.615493986957314</c:v>
                </c:pt>
                <c:pt idx="22">
                  <c:v>3.4979386057890727</c:v>
                </c:pt>
                <c:pt idx="23">
                  <c:v>3.3931891156033154</c:v>
                </c:pt>
                <c:pt idx="24">
                  <c:v>3.3057833005621386</c:v>
                </c:pt>
                <c:pt idx="25">
                  <c:v>3.239873155649352</c:v>
                </c:pt>
                <c:pt idx="26">
                  <c:v>3.19883815046316</c:v>
                </c:pt>
                <c:pt idx="27">
                  <c:v>3.184900868072502</c:v>
                </c:pt>
                <c:pt idx="28">
                  <c:v>3.19883815046316</c:v>
                </c:pt>
                <c:pt idx="29">
                  <c:v>3.2398731556493514</c:v>
                </c:pt>
                <c:pt idx="30">
                  <c:v>3.3057833005621386</c:v>
                </c:pt>
                <c:pt idx="31">
                  <c:v>3.393189115603315</c:v>
                </c:pt>
                <c:pt idx="32">
                  <c:v>3.4979386057890727</c:v>
                </c:pt>
                <c:pt idx="33">
                  <c:v>3.615493986957313</c:v>
                </c:pt>
                <c:pt idx="34">
                  <c:v>3.7412552737001206</c:v>
                </c:pt>
                <c:pt idx="35">
                  <c:v>3.870793935415379</c:v>
                </c:pt>
                <c:pt idx="36">
                  <c:v>4</c:v>
                </c:pt>
                <c:pt idx="37">
                  <c:v>3.845461475317531</c:v>
                </c:pt>
                <c:pt idx="38">
                  <c:v>3.7271609307257196</c:v>
                </c:pt>
                <c:pt idx="39">
                  <c:v>3.637306695894643</c:v>
                </c:pt>
                <c:pt idx="40">
                  <c:v>3.5673936716522787</c:v>
                </c:pt>
                <c:pt idx="41">
                  <c:v>3.5106678753592284</c:v>
                </c:pt>
                <c:pt idx="42">
                  <c:v>3.4637337120455207</c:v>
                </c:pt>
                <c:pt idx="43">
                  <c:v>3.426820607679204</c:v>
                </c:pt>
                <c:pt idx="44">
                  <c:v>3.4026108774126356</c:v>
                </c:pt>
                <c:pt idx="45">
                  <c:v>3.394112549695428</c:v>
                </c:pt>
                <c:pt idx="46">
                  <c:v>3.4026108774126356</c:v>
                </c:pt>
                <c:pt idx="47">
                  <c:v>3.4268206076792036</c:v>
                </c:pt>
                <c:pt idx="48">
                  <c:v>3.4637337120455203</c:v>
                </c:pt>
                <c:pt idx="49">
                  <c:v>3.510667875359228</c:v>
                </c:pt>
                <c:pt idx="50">
                  <c:v>3.567393671652279</c:v>
                </c:pt>
                <c:pt idx="51">
                  <c:v>3.6373066958946425</c:v>
                </c:pt>
                <c:pt idx="52">
                  <c:v>3.7271609307257196</c:v>
                </c:pt>
                <c:pt idx="53">
                  <c:v>3.84546147531753</c:v>
                </c:pt>
              </c:numCache>
            </c:numRef>
          </c:val>
        </c:ser>
        <c:ser>
          <c:idx val="5"/>
          <c:order val="5"/>
          <c:tx>
            <c:strRef>
              <c:f>'Visual 3D correction'!$Z$18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 3D correction'!$Z$19:$Z$72</c:f>
              <c:numCache>
                <c:ptCount val="54"/>
                <c:pt idx="0">
                  <c:v>6</c:v>
                </c:pt>
                <c:pt idx="1">
                  <c:v>5.768192212976295</c:v>
                </c:pt>
                <c:pt idx="2">
                  <c:v>5.590741396088579</c:v>
                </c:pt>
                <c:pt idx="3">
                  <c:v>5.455960043841965</c:v>
                </c:pt>
                <c:pt idx="4">
                  <c:v>5.351090507478418</c:v>
                </c:pt>
                <c:pt idx="5">
                  <c:v>5.26600181303884</c:v>
                </c:pt>
                <c:pt idx="6">
                  <c:v>5.19560056806828</c:v>
                </c:pt>
                <c:pt idx="7">
                  <c:v>5.140230911518806</c:v>
                </c:pt>
                <c:pt idx="8">
                  <c:v>5.103916316118954</c:v>
                </c:pt>
                <c:pt idx="9">
                  <c:v>5.091168824543143</c:v>
                </c:pt>
                <c:pt idx="10">
                  <c:v>5.103916316118954</c:v>
                </c:pt>
                <c:pt idx="11">
                  <c:v>5.140230911518805</c:v>
                </c:pt>
                <c:pt idx="12">
                  <c:v>5.19560056806828</c:v>
                </c:pt>
                <c:pt idx="13">
                  <c:v>5.26600181303884</c:v>
                </c:pt>
                <c:pt idx="14">
                  <c:v>5.351090507478417</c:v>
                </c:pt>
                <c:pt idx="15">
                  <c:v>5.455960043841965</c:v>
                </c:pt>
                <c:pt idx="16">
                  <c:v>5.590741396088579</c:v>
                </c:pt>
                <c:pt idx="17">
                  <c:v>5.768192212976297</c:v>
                </c:pt>
                <c:pt idx="18">
                  <c:v>6</c:v>
                </c:pt>
                <c:pt idx="19">
                  <c:v>5.806190903123069</c:v>
                </c:pt>
                <c:pt idx="20">
                  <c:v>5.611882910550181</c:v>
                </c:pt>
                <c:pt idx="21">
                  <c:v>5.4232409804359705</c:v>
                </c:pt>
                <c:pt idx="22">
                  <c:v>5.2469079086836095</c:v>
                </c:pt>
                <c:pt idx="23">
                  <c:v>5.089783673404973</c:v>
                </c:pt>
                <c:pt idx="24">
                  <c:v>4.958674950843208</c:v>
                </c:pt>
                <c:pt idx="25">
                  <c:v>4.859809733474028</c:v>
                </c:pt>
                <c:pt idx="26">
                  <c:v>4.798257225694741</c:v>
                </c:pt>
                <c:pt idx="27">
                  <c:v>4.7773513021087535</c:v>
                </c:pt>
                <c:pt idx="28">
                  <c:v>4.79825722569474</c:v>
                </c:pt>
                <c:pt idx="29">
                  <c:v>4.859809733474028</c:v>
                </c:pt>
                <c:pt idx="30">
                  <c:v>4.958674950843208</c:v>
                </c:pt>
                <c:pt idx="31">
                  <c:v>5.089783673404972</c:v>
                </c:pt>
                <c:pt idx="32">
                  <c:v>5.246907908683609</c:v>
                </c:pt>
                <c:pt idx="33">
                  <c:v>5.42324098043597</c:v>
                </c:pt>
                <c:pt idx="34">
                  <c:v>5.611882910550181</c:v>
                </c:pt>
                <c:pt idx="35">
                  <c:v>5.806190903123069</c:v>
                </c:pt>
                <c:pt idx="36">
                  <c:v>6</c:v>
                </c:pt>
                <c:pt idx="37">
                  <c:v>5.768192212976295</c:v>
                </c:pt>
                <c:pt idx="38">
                  <c:v>5.590741396088578</c:v>
                </c:pt>
                <c:pt idx="39">
                  <c:v>5.455960043841964</c:v>
                </c:pt>
                <c:pt idx="40">
                  <c:v>5.351090507478418</c:v>
                </c:pt>
                <c:pt idx="41">
                  <c:v>5.266001813038843</c:v>
                </c:pt>
                <c:pt idx="42">
                  <c:v>5.195600568068281</c:v>
                </c:pt>
                <c:pt idx="43">
                  <c:v>5.140230911518806</c:v>
                </c:pt>
                <c:pt idx="44">
                  <c:v>5.103916316118954</c:v>
                </c:pt>
                <c:pt idx="45">
                  <c:v>5.091168824543143</c:v>
                </c:pt>
                <c:pt idx="46">
                  <c:v>5.103916316118954</c:v>
                </c:pt>
                <c:pt idx="47">
                  <c:v>5.140230911518806</c:v>
                </c:pt>
                <c:pt idx="48">
                  <c:v>5.19560056806828</c:v>
                </c:pt>
                <c:pt idx="49">
                  <c:v>5.266001813038843</c:v>
                </c:pt>
                <c:pt idx="50">
                  <c:v>5.351090507478418</c:v>
                </c:pt>
                <c:pt idx="51">
                  <c:v>5.455960043841965</c:v>
                </c:pt>
                <c:pt idx="52">
                  <c:v>5.590741396088579</c:v>
                </c:pt>
                <c:pt idx="53">
                  <c:v>5.768192212976295</c:v>
                </c:pt>
              </c:numCache>
            </c:numRef>
          </c:val>
        </c:ser>
        <c:axId val="45100901"/>
        <c:axId val="3254926"/>
      </c:radarChart>
      <c:catAx>
        <c:axId val="45100901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5100901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Phase Velocities (km/s) 3D constant radius view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'Visual 3D correction'!$B$18</c:f>
              <c:strCache>
                <c:ptCount val="1"/>
                <c:pt idx="0">
                  <c:v>V1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 3D correction'!$B$19:$B$72</c:f>
              <c:numCache>
                <c:ptCount val="54"/>
                <c:pt idx="0">
                  <c:v>2.279916346914307</c:v>
                </c:pt>
                <c:pt idx="1">
                  <c:v>2.2707316652460037</c:v>
                </c:pt>
                <c:pt idx="2">
                  <c:v>2.2440541451985623</c:v>
                </c:pt>
                <c:pt idx="3">
                  <c:v>2.202492089924682</c:v>
                </c:pt>
                <c:pt idx="4">
                  <c:v>2.1499797659828555</c:v>
                </c:pt>
                <c:pt idx="5">
                  <c:v>2.0915518901794075</c:v>
                </c:pt>
                <c:pt idx="6">
                  <c:v>2.0329252589786533</c:v>
                </c:pt>
                <c:pt idx="7">
                  <c:v>1.9800760578254755</c:v>
                </c:pt>
                <c:pt idx="8">
                  <c:v>1.9388043271780722</c:v>
                </c:pt>
                <c:pt idx="9">
                  <c:v>1.9141311736305977</c:v>
                </c:pt>
                <c:pt idx="10">
                  <c:v>1.9096335721890696</c:v>
                </c:pt>
                <c:pt idx="11">
                  <c:v>1.9268274376890522</c:v>
                </c:pt>
                <c:pt idx="12">
                  <c:v>1.9647732283533266</c:v>
                </c:pt>
                <c:pt idx="13">
                  <c:v>2.0199869344806194</c:v>
                </c:pt>
                <c:pt idx="14">
                  <c:v>2.08656855996209</c:v>
                </c:pt>
                <c:pt idx="15">
                  <c:v>2.1563710717812894</c:v>
                </c:pt>
                <c:pt idx="16">
                  <c:v>2.2192118910823293</c:v>
                </c:pt>
                <c:pt idx="17">
                  <c:v>2.2637079962508246</c:v>
                </c:pt>
                <c:pt idx="18">
                  <c:v>2.279916615078811</c:v>
                </c:pt>
                <c:pt idx="19">
                  <c:v>2.2813181174730754</c:v>
                </c:pt>
                <c:pt idx="20">
                  <c:v>2.2854694447205337</c:v>
                </c:pt>
                <c:pt idx="21">
                  <c:v>2.29224144210249</c:v>
                </c:pt>
                <c:pt idx="22">
                  <c:v>2.276688994454518</c:v>
                </c:pt>
                <c:pt idx="23">
                  <c:v>1.9808178252772</c:v>
                </c:pt>
                <c:pt idx="24">
                  <c:v>1.7371463592838143</c:v>
                </c:pt>
                <c:pt idx="25">
                  <c:v>1.5783980529744672</c:v>
                </c:pt>
                <c:pt idx="26">
                  <c:v>1.5354396269756083</c:v>
                </c:pt>
                <c:pt idx="27">
                  <c:v>1.617414432557288</c:v>
                </c:pt>
                <c:pt idx="28">
                  <c:v>1.803529112820645</c:v>
                </c:pt>
                <c:pt idx="29">
                  <c:v>2.059031475317942</c:v>
                </c:pt>
                <c:pt idx="30">
                  <c:v>2.3524258431208813</c:v>
                </c:pt>
                <c:pt idx="31">
                  <c:v>2.4267861359584724</c:v>
                </c:pt>
                <c:pt idx="32">
                  <c:v>2.4374488824428013</c:v>
                </c:pt>
                <c:pt idx="33">
                  <c:v>2.446063881303326</c:v>
                </c:pt>
                <c:pt idx="34">
                  <c:v>2.4523919973393915</c:v>
                </c:pt>
                <c:pt idx="35">
                  <c:v>2.4562595804593697</c:v>
                </c:pt>
                <c:pt idx="36">
                  <c:v>2.4575605660932425</c:v>
                </c:pt>
                <c:pt idx="37">
                  <c:v>2.4475144209459874</c:v>
                </c:pt>
                <c:pt idx="38">
                  <c:v>2.4183285132204606</c:v>
                </c:pt>
                <c:pt idx="39">
                  <c:v>2.3727701093073663</c:v>
                </c:pt>
                <c:pt idx="40">
                  <c:v>2.3151786007940265</c:v>
                </c:pt>
                <c:pt idx="41">
                  <c:v>2.2511297303214137</c:v>
                </c:pt>
                <c:pt idx="42">
                  <c:v>2.1870440092696413</c:v>
                </c:pt>
                <c:pt idx="43">
                  <c:v>2.129722703244813</c:v>
                </c:pt>
                <c:pt idx="44">
                  <c:v>2.0857561738970047</c:v>
                </c:pt>
                <c:pt idx="45">
                  <c:v>2.0607719150306023</c:v>
                </c:pt>
                <c:pt idx="46">
                  <c:v>2.0585893117813274</c:v>
                </c:pt>
                <c:pt idx="47">
                  <c:v>2.0804745528902777</c:v>
                </c:pt>
                <c:pt idx="48">
                  <c:v>2.124734640212742</c:v>
                </c:pt>
                <c:pt idx="49">
                  <c:v>2.1867295195931074</c:v>
                </c:pt>
                <c:pt idx="50">
                  <c:v>2.259244587961342</c:v>
                </c:pt>
                <c:pt idx="51">
                  <c:v>2.333002280225282</c:v>
                </c:pt>
                <c:pt idx="52">
                  <c:v>2.3371355077274782</c:v>
                </c:pt>
                <c:pt idx="53">
                  <c:v>2.294464926355539</c:v>
                </c:pt>
              </c:numCache>
            </c:numRef>
          </c:val>
        </c:ser>
        <c:ser>
          <c:idx val="1"/>
          <c:order val="1"/>
          <c:tx>
            <c:strRef>
              <c:f>'Visual 3D correction'!$C$18</c:f>
              <c:strCache>
                <c:ptCount val="1"/>
                <c:pt idx="0">
                  <c:v>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 3D correction'!$C$19:$C$72</c:f>
              <c:numCache>
                <c:ptCount val="54"/>
                <c:pt idx="0">
                  <c:v>2.457562302239444</c:v>
                </c:pt>
                <c:pt idx="1">
                  <c:v>2.469771969479138</c:v>
                </c:pt>
                <c:pt idx="2">
                  <c:v>2.5056825638494984</c:v>
                </c:pt>
                <c:pt idx="3">
                  <c:v>2.5632415710168654</c:v>
                </c:pt>
                <c:pt idx="4">
                  <c:v>2.639348544553355</c:v>
                </c:pt>
                <c:pt idx="5">
                  <c:v>2.7302637700465517</c:v>
                </c:pt>
                <c:pt idx="6">
                  <c:v>2.831925603856459</c:v>
                </c:pt>
                <c:pt idx="7">
                  <c:v>2.940317122509069</c:v>
                </c:pt>
                <c:pt idx="8">
                  <c:v>3.0516038101021437</c:v>
                </c:pt>
                <c:pt idx="9">
                  <c:v>3.1622776601683795</c:v>
                </c:pt>
                <c:pt idx="10">
                  <c:v>3.269206880081336</c:v>
                </c:pt>
                <c:pt idx="11">
                  <c:v>3.3696491227604226</c:v>
                </c:pt>
                <c:pt idx="12">
                  <c:v>3.461241003328294</c:v>
                </c:pt>
                <c:pt idx="13">
                  <c:v>3.541989933197842</c:v>
                </c:pt>
                <c:pt idx="14">
                  <c:v>3.610235795621423</c:v>
                </c:pt>
                <c:pt idx="15">
                  <c:v>3.60443684812544</c:v>
                </c:pt>
                <c:pt idx="16">
                  <c:v>3.5378697990448313</c:v>
                </c:pt>
                <c:pt idx="17">
                  <c:v>3.492022167285886</c:v>
                </c:pt>
                <c:pt idx="18">
                  <c:v>3.4755041167548075</c:v>
                </c:pt>
                <c:pt idx="19">
                  <c:v>3.254121501468963</c:v>
                </c:pt>
                <c:pt idx="20">
                  <c:v>2.9312848436984273</c:v>
                </c:pt>
                <c:pt idx="21">
                  <c:v>2.599625687044976</c:v>
                </c:pt>
                <c:pt idx="22">
                  <c:v>2.3014097028061378</c:v>
                </c:pt>
                <c:pt idx="23">
                  <c:v>2.31264843423003</c:v>
                </c:pt>
                <c:pt idx="24">
                  <c:v>2.325600112143364</c:v>
                </c:pt>
                <c:pt idx="25">
                  <c:v>2.339848823476534</c:v>
                </c:pt>
                <c:pt idx="26">
                  <c:v>2.3549399367117925</c:v>
                </c:pt>
                <c:pt idx="27">
                  <c:v>2.3704033185822464</c:v>
                </c:pt>
                <c:pt idx="28">
                  <c:v>2.385766556294034</c:v>
                </c:pt>
                <c:pt idx="29">
                  <c:v>2.400568943422744</c:v>
                </c:pt>
                <c:pt idx="30">
                  <c:v>2.4143958839754602</c:v>
                </c:pt>
                <c:pt idx="31">
                  <c:v>2.660125677064442</c:v>
                </c:pt>
                <c:pt idx="32">
                  <c:v>2.9641825989218513</c:v>
                </c:pt>
                <c:pt idx="33">
                  <c:v>3.2483818057675915</c:v>
                </c:pt>
                <c:pt idx="34">
                  <c:v>3.4933175786331256</c:v>
                </c:pt>
                <c:pt idx="35">
                  <c:v>3.6696182264798733</c:v>
                </c:pt>
                <c:pt idx="36">
                  <c:v>3.7363615140449937</c:v>
                </c:pt>
                <c:pt idx="37">
                  <c:v>3.7274438402604817</c:v>
                </c:pt>
                <c:pt idx="38">
                  <c:v>3.7008351776340054</c:v>
                </c:pt>
                <c:pt idx="39">
                  <c:v>3.656970755704929</c:v>
                </c:pt>
                <c:pt idx="40">
                  <c:v>3.596580700260058</c:v>
                </c:pt>
                <c:pt idx="41">
                  <c:v>3.5207075083623374</c:v>
                </c:pt>
                <c:pt idx="42">
                  <c:v>3.4307145002168653</c:v>
                </c:pt>
                <c:pt idx="43">
                  <c:v>3.3283122641599148</c:v>
                </c:pt>
                <c:pt idx="44">
                  <c:v>3.2155860175475244</c:v>
                </c:pt>
                <c:pt idx="45">
                  <c:v>3.095029823768209</c:v>
                </c:pt>
                <c:pt idx="46">
                  <c:v>2.96958539555036</c:v>
                </c:pt>
                <c:pt idx="47">
                  <c:v>2.8426665888603115</c:v>
                </c:pt>
                <c:pt idx="48">
                  <c:v>2.7182005311193995</c:v>
                </c:pt>
                <c:pt idx="49">
                  <c:v>2.6005877092273155</c:v>
                </c:pt>
                <c:pt idx="50">
                  <c:v>2.494599121811362</c:v>
                </c:pt>
                <c:pt idx="51">
                  <c:v>2.405213556314504</c:v>
                </c:pt>
                <c:pt idx="52">
                  <c:v>2.397417035933092</c:v>
                </c:pt>
                <c:pt idx="53">
                  <c:v>2.441712661219115</c:v>
                </c:pt>
              </c:numCache>
            </c:numRef>
          </c:val>
        </c:ser>
        <c:ser>
          <c:idx val="2"/>
          <c:order val="2"/>
          <c:tx>
            <c:strRef>
              <c:f>'Visual 3D correction'!$D$18</c:f>
              <c:strCache>
                <c:ptCount val="1"/>
                <c:pt idx="0">
                  <c:v>V3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 3D correction'!$D$19:$D$72</c:f>
              <c:numCache>
                <c:ptCount val="54"/>
                <c:pt idx="0">
                  <c:v>4.186257575455229</c:v>
                </c:pt>
                <c:pt idx="1">
                  <c:v>4.186309196246253</c:v>
                </c:pt>
                <c:pt idx="2">
                  <c:v>4.186015896097808</c:v>
                </c:pt>
                <c:pt idx="3">
                  <c:v>4.184138692315862</c:v>
                </c:pt>
                <c:pt idx="4">
                  <c:v>4.178917514969394</c:v>
                </c:pt>
                <c:pt idx="5">
                  <c:v>4.168400082617509</c:v>
                </c:pt>
                <c:pt idx="6">
                  <c:v>4.150734914819951</c:v>
                </c:pt>
                <c:pt idx="7">
                  <c:v>4.124383947035089</c:v>
                </c:pt>
                <c:pt idx="8">
                  <c:v>4.08825747396083</c:v>
                </c:pt>
                <c:pt idx="9">
                  <c:v>4.041794384940377</c:v>
                </c:pt>
                <c:pt idx="10">
                  <c:v>3.985033903689636</c:v>
                </c:pt>
                <c:pt idx="11">
                  <c:v>3.918685473386296</c:v>
                </c:pt>
                <c:pt idx="12">
                  <c:v>3.844252857924408</c:v>
                </c:pt>
                <c:pt idx="13">
                  <c:v>3.764242332429411</c:v>
                </c:pt>
                <c:pt idx="14">
                  <c:v>3.682454042568606</c:v>
                </c:pt>
                <c:pt idx="15">
                  <c:v>3.664670668244617</c:v>
                </c:pt>
                <c:pt idx="16">
                  <c:v>3.7042617813877894</c:v>
                </c:pt>
                <c:pt idx="17">
                  <c:v>3.7283073776395708</c:v>
                </c:pt>
                <c:pt idx="18">
                  <c:v>3.7363638393411445</c:v>
                </c:pt>
                <c:pt idx="19">
                  <c:v>3.9425318356499988</c:v>
                </c:pt>
                <c:pt idx="20">
                  <c:v>4.221064307983006</c:v>
                </c:pt>
                <c:pt idx="21">
                  <c:v>4.483744930598052</c:v>
                </c:pt>
                <c:pt idx="22">
                  <c:v>4.721475235556179</c:v>
                </c:pt>
                <c:pt idx="23">
                  <c:v>4.9303883025271915</c:v>
                </c:pt>
                <c:pt idx="24">
                  <c:v>5.107957853665501</c:v>
                </c:pt>
                <c:pt idx="25">
                  <c:v>5.252365926394237</c:v>
                </c:pt>
                <c:pt idx="26">
                  <c:v>5.362339402547796</c:v>
                </c:pt>
                <c:pt idx="27">
                  <c:v>5.4371121360251555</c:v>
                </c:pt>
                <c:pt idx="28">
                  <c:v>5.47644588697729</c:v>
                </c:pt>
                <c:pt idx="29">
                  <c:v>5.480705872975073</c:v>
                </c:pt>
                <c:pt idx="30">
                  <c:v>5.451019883200507</c:v>
                </c:pt>
                <c:pt idx="31">
                  <c:v>5.389598702841635</c:v>
                </c:pt>
                <c:pt idx="32">
                  <c:v>5.300404737333425</c:v>
                </c:pt>
                <c:pt idx="33">
                  <c:v>5.190609697140984</c:v>
                </c:pt>
                <c:pt idx="34">
                  <c:v>5.07379158392909</c:v>
                </c:pt>
                <c:pt idx="35">
                  <c:v>4.975688336014735</c:v>
                </c:pt>
                <c:pt idx="36">
                  <c:v>4.935223970974385</c:v>
                </c:pt>
                <c:pt idx="37">
                  <c:v>4.934958807454456</c:v>
                </c:pt>
                <c:pt idx="38">
                  <c:v>4.933733508481833</c:v>
                </c:pt>
                <c:pt idx="39">
                  <c:v>4.930351468147727</c:v>
                </c:pt>
                <c:pt idx="40">
                  <c:v>4.923092154708508</c:v>
                </c:pt>
                <c:pt idx="41">
                  <c:v>4.910017818460715</c:v>
                </c:pt>
                <c:pt idx="42">
                  <c:v>4.889269652551763</c:v>
                </c:pt>
                <c:pt idx="43">
                  <c:v>4.859296858851996</c:v>
                </c:pt>
                <c:pt idx="44">
                  <c:v>4.819022086042813</c:v>
                </c:pt>
                <c:pt idx="45">
                  <c:v>4.767957321104564</c:v>
                </c:pt>
                <c:pt idx="46">
                  <c:v>4.706299259512486</c:v>
                </c:pt>
                <c:pt idx="47">
                  <c:v>4.635033042633915</c:v>
                </c:pt>
                <c:pt idx="48">
                  <c:v>4.556070668415078</c:v>
                </c:pt>
                <c:pt idx="49">
                  <c:v>4.472443487805608</c:v>
                </c:pt>
                <c:pt idx="50">
                  <c:v>4.388544794285742</c:v>
                </c:pt>
                <c:pt idx="51">
                  <c:v>4.3103462562208055</c:v>
                </c:pt>
                <c:pt idx="52">
                  <c:v>4.2453400510831605</c:v>
                </c:pt>
                <c:pt idx="53">
                  <c:v>4.20170766362138</c:v>
                </c:pt>
              </c:numCache>
            </c:numRef>
          </c:val>
        </c:ser>
        <c:axId val="29294335"/>
        <c:axId val="62322424"/>
      </c:radarChart>
      <c:catAx>
        <c:axId val="29294335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FFCC00"/>
            </a:solidFill>
          </a:ln>
        </c:spPr>
        <c:crossAx val="29294335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9</xdr:row>
      <xdr:rowOff>9525</xdr:rowOff>
    </xdr:from>
    <xdr:to>
      <xdr:col>13</xdr:col>
      <xdr:colOff>533400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438275"/>
          <a:ext cx="1200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142875</xdr:rowOff>
    </xdr:from>
    <xdr:to>
      <xdr:col>10</xdr:col>
      <xdr:colOff>266700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847850" y="2038350"/>
        <a:ext cx="39528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13</xdr:row>
      <xdr:rowOff>0</xdr:rowOff>
    </xdr:from>
    <xdr:to>
      <xdr:col>16</xdr:col>
      <xdr:colOff>247650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5524500" y="2047875"/>
        <a:ext cx="39624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13</xdr:row>
      <xdr:rowOff>0</xdr:rowOff>
    </xdr:from>
    <xdr:to>
      <xdr:col>8</xdr:col>
      <xdr:colOff>66675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590550" y="2047875"/>
        <a:ext cx="3943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V97"/>
  <sheetViews>
    <sheetView showGridLines="0" workbookViewId="0" topLeftCell="A1">
      <selection activeCell="L6" sqref="L6"/>
    </sheetView>
  </sheetViews>
  <sheetFormatPr defaultColWidth="11.421875" defaultRowHeight="12.75"/>
  <cols>
    <col min="1" max="1" width="3.7109375" style="15" customWidth="1"/>
    <col min="2" max="2" width="20.421875" style="0" customWidth="1"/>
    <col min="3" max="3" width="6.421875" style="0" bestFit="1" customWidth="1"/>
    <col min="4" max="8" width="5.421875" style="0" bestFit="1" customWidth="1"/>
    <col min="9" max="9" width="6.421875" style="0" customWidth="1"/>
    <col min="10" max="13" width="5.421875" style="0" bestFit="1" customWidth="1"/>
    <col min="14" max="14" width="6.421875" style="0" bestFit="1" customWidth="1"/>
    <col min="15" max="23" width="5.421875" style="0" bestFit="1" customWidth="1"/>
    <col min="24" max="24" width="7.00390625" style="0" bestFit="1" customWidth="1"/>
    <col min="25" max="16384" width="8.8515625" style="0" customWidth="1"/>
  </cols>
  <sheetData>
    <row r="1" spans="1:11" ht="25.5">
      <c r="A1" s="36" t="s">
        <v>102</v>
      </c>
      <c r="J1" s="64">
        <v>39569</v>
      </c>
      <c r="K1" s="64"/>
    </row>
    <row r="2" ht="16.5">
      <c r="A2" s="35" t="s">
        <v>103</v>
      </c>
    </row>
    <row r="3" spans="1:9" ht="15">
      <c r="A3" s="27" t="s">
        <v>101</v>
      </c>
      <c r="F3" s="67" t="s">
        <v>111</v>
      </c>
      <c r="G3" s="67"/>
      <c r="H3" s="67"/>
      <c r="I3" s="67"/>
    </row>
    <row r="5" spans="1:256" ht="15">
      <c r="A5" s="65" t="s">
        <v>90</v>
      </c>
      <c r="B5" s="65"/>
      <c r="C5" s="65"/>
      <c r="D5" s="60">
        <v>4</v>
      </c>
      <c r="E5" s="27"/>
      <c r="F5" s="27"/>
      <c r="G5" s="27"/>
      <c r="H5" s="27"/>
      <c r="I5" s="27"/>
      <c r="J5" s="27"/>
      <c r="K5" s="44" t="s">
        <v>112</v>
      </c>
      <c r="L5" s="60">
        <v>0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2:7" ht="12">
      <c r="B7" s="66" t="s">
        <v>95</v>
      </c>
      <c r="C7" s="66"/>
      <c r="D7" s="66"/>
      <c r="E7" s="66"/>
      <c r="F7" s="66"/>
      <c r="G7" s="66"/>
    </row>
    <row r="8" ht="12">
      <c r="X8" s="20" t="s">
        <v>8</v>
      </c>
    </row>
    <row r="9" spans="1:24" s="20" customFormat="1" ht="12">
      <c r="A9" s="26"/>
      <c r="B9" s="50" t="s">
        <v>90</v>
      </c>
      <c r="C9" s="50" t="s">
        <v>4</v>
      </c>
      <c r="D9" s="50" t="s">
        <v>5</v>
      </c>
      <c r="E9" s="50" t="s">
        <v>9</v>
      </c>
      <c r="F9" s="50" t="s">
        <v>10</v>
      </c>
      <c r="G9" s="50" t="s">
        <v>11</v>
      </c>
      <c r="H9" s="50" t="s">
        <v>12</v>
      </c>
      <c r="I9" s="50" t="s">
        <v>13</v>
      </c>
      <c r="J9" s="50" t="s">
        <v>14</v>
      </c>
      <c r="K9" s="50" t="s">
        <v>15</v>
      </c>
      <c r="L9" s="50" t="s">
        <v>16</v>
      </c>
      <c r="M9" s="50" t="s">
        <v>17</v>
      </c>
      <c r="N9" s="50" t="s">
        <v>18</v>
      </c>
      <c r="O9" s="50" t="s">
        <v>19</v>
      </c>
      <c r="P9" s="50" t="s">
        <v>20</v>
      </c>
      <c r="Q9" s="50" t="s">
        <v>21</v>
      </c>
      <c r="R9" s="50" t="s">
        <v>6</v>
      </c>
      <c r="S9" s="50" t="s">
        <v>22</v>
      </c>
      <c r="T9" s="50" t="s">
        <v>23</v>
      </c>
      <c r="U9" s="50" t="s">
        <v>24</v>
      </c>
      <c r="V9" s="50" t="s">
        <v>25</v>
      </c>
      <c r="W9" s="50" t="s">
        <v>26</v>
      </c>
      <c r="X9" s="50" t="s">
        <v>7</v>
      </c>
    </row>
    <row r="10" spans="1:24" ht="12.75">
      <c r="A10" s="49">
        <v>4</v>
      </c>
      <c r="B10" s="58" t="s">
        <v>107</v>
      </c>
      <c r="C10" s="59">
        <v>4.92</v>
      </c>
      <c r="D10" s="59">
        <v>2.48</v>
      </c>
      <c r="E10" s="59">
        <v>2.45</v>
      </c>
      <c r="F10" s="59">
        <v>0</v>
      </c>
      <c r="G10" s="59">
        <v>0</v>
      </c>
      <c r="H10" s="59">
        <v>0</v>
      </c>
      <c r="I10" s="59">
        <v>2.44</v>
      </c>
      <c r="J10" s="59">
        <v>1.45</v>
      </c>
      <c r="K10" s="59">
        <v>0</v>
      </c>
      <c r="L10" s="59">
        <v>0</v>
      </c>
      <c r="M10" s="59">
        <v>0</v>
      </c>
      <c r="N10" s="59">
        <v>3.54</v>
      </c>
      <c r="O10" s="59">
        <v>0</v>
      </c>
      <c r="P10" s="59">
        <v>0</v>
      </c>
      <c r="Q10" s="59">
        <v>0</v>
      </c>
      <c r="R10" s="59">
        <v>1.05</v>
      </c>
      <c r="S10" s="59">
        <v>0</v>
      </c>
      <c r="T10" s="59">
        <v>0</v>
      </c>
      <c r="U10" s="59">
        <v>1.22</v>
      </c>
      <c r="V10" s="59">
        <v>0</v>
      </c>
      <c r="W10" s="59">
        <v>2.82</v>
      </c>
      <c r="X10" s="51">
        <v>2020</v>
      </c>
    </row>
    <row r="12" ht="12">
      <c r="B12" t="s">
        <v>110</v>
      </c>
    </row>
    <row r="13" spans="1:24" ht="12">
      <c r="A13" s="49"/>
      <c r="B13" s="50" t="s">
        <v>91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0" t="s">
        <v>8</v>
      </c>
    </row>
    <row r="14" spans="1:24" s="20" customFormat="1" ht="12">
      <c r="A14" s="52" t="s">
        <v>93</v>
      </c>
      <c r="B14" s="50" t="s">
        <v>90</v>
      </c>
      <c r="C14" s="50" t="s">
        <v>4</v>
      </c>
      <c r="D14" s="50" t="s">
        <v>5</v>
      </c>
      <c r="E14" s="50" t="s">
        <v>9</v>
      </c>
      <c r="F14" s="50" t="s">
        <v>10</v>
      </c>
      <c r="G14" s="50" t="s">
        <v>11</v>
      </c>
      <c r="H14" s="50" t="s">
        <v>12</v>
      </c>
      <c r="I14" s="50" t="s">
        <v>13</v>
      </c>
      <c r="J14" s="50" t="s">
        <v>14</v>
      </c>
      <c r="K14" s="50" t="s">
        <v>15</v>
      </c>
      <c r="L14" s="50" t="s">
        <v>16</v>
      </c>
      <c r="M14" s="50" t="s">
        <v>17</v>
      </c>
      <c r="N14" s="50" t="s">
        <v>18</v>
      </c>
      <c r="O14" s="50" t="s">
        <v>19</v>
      </c>
      <c r="P14" s="50" t="s">
        <v>20</v>
      </c>
      <c r="Q14" s="50" t="s">
        <v>21</v>
      </c>
      <c r="R14" s="50" t="s">
        <v>6</v>
      </c>
      <c r="S14" s="50" t="s">
        <v>22</v>
      </c>
      <c r="T14" s="50" t="s">
        <v>23</v>
      </c>
      <c r="U14" s="50" t="s">
        <v>24</v>
      </c>
      <c r="V14" s="50" t="s">
        <v>25</v>
      </c>
      <c r="W14" s="50" t="s">
        <v>26</v>
      </c>
      <c r="X14" s="50" t="s">
        <v>7</v>
      </c>
    </row>
    <row r="15" spans="1:24" ht="12">
      <c r="A15" s="53">
        <v>1</v>
      </c>
      <c r="B15" s="54" t="s">
        <v>92</v>
      </c>
      <c r="C15" s="55">
        <v>10.8</v>
      </c>
      <c r="D15" s="55">
        <v>6.2</v>
      </c>
      <c r="E15" s="55">
        <v>6.2</v>
      </c>
      <c r="F15" s="55">
        <v>0</v>
      </c>
      <c r="G15" s="55">
        <v>0</v>
      </c>
      <c r="H15" s="55">
        <v>0</v>
      </c>
      <c r="I15" s="55">
        <v>10.8</v>
      </c>
      <c r="J15" s="55">
        <v>6.2</v>
      </c>
      <c r="K15" s="55">
        <v>0</v>
      </c>
      <c r="L15" s="55">
        <v>0</v>
      </c>
      <c r="M15" s="55">
        <v>0</v>
      </c>
      <c r="N15" s="55">
        <v>10.8</v>
      </c>
      <c r="O15" s="55">
        <v>0</v>
      </c>
      <c r="P15" s="55">
        <v>0</v>
      </c>
      <c r="Q15" s="55">
        <v>0</v>
      </c>
      <c r="R15" s="55">
        <v>2.8</v>
      </c>
      <c r="S15" s="55">
        <v>0</v>
      </c>
      <c r="T15" s="55">
        <v>0</v>
      </c>
      <c r="U15" s="55">
        <v>2.8</v>
      </c>
      <c r="V15" s="55">
        <v>0</v>
      </c>
      <c r="W15" s="55">
        <v>2.8</v>
      </c>
      <c r="X15" s="54">
        <v>2700</v>
      </c>
    </row>
    <row r="16" spans="1:24" ht="12">
      <c r="A16" s="53">
        <v>2</v>
      </c>
      <c r="B16" s="54" t="s">
        <v>94</v>
      </c>
      <c r="C16" s="55">
        <v>11.9</v>
      </c>
      <c r="D16" s="55">
        <v>5.38</v>
      </c>
      <c r="E16" s="55">
        <v>5.38</v>
      </c>
      <c r="F16" s="55">
        <v>0</v>
      </c>
      <c r="G16" s="55">
        <v>0</v>
      </c>
      <c r="H16" s="55">
        <v>0</v>
      </c>
      <c r="I16" s="55">
        <v>11.9</v>
      </c>
      <c r="J16" s="55">
        <v>5.38</v>
      </c>
      <c r="K16" s="55">
        <v>0</v>
      </c>
      <c r="L16" s="55">
        <v>0</v>
      </c>
      <c r="M16" s="55">
        <v>0</v>
      </c>
      <c r="N16" s="55">
        <v>11.9</v>
      </c>
      <c r="O16" s="55">
        <v>0</v>
      </c>
      <c r="P16" s="55">
        <v>0</v>
      </c>
      <c r="Q16" s="55">
        <v>0</v>
      </c>
      <c r="R16" s="55">
        <v>5.94</v>
      </c>
      <c r="S16" s="55">
        <v>0</v>
      </c>
      <c r="T16" s="55">
        <v>0</v>
      </c>
      <c r="U16" s="55">
        <v>5.94</v>
      </c>
      <c r="V16" s="55">
        <v>0</v>
      </c>
      <c r="W16" s="55">
        <v>5.94</v>
      </c>
      <c r="X16" s="54">
        <v>5320</v>
      </c>
    </row>
    <row r="17" spans="1:24" ht="12">
      <c r="A17" s="53">
        <v>3</v>
      </c>
      <c r="B17" s="54" t="s">
        <v>108</v>
      </c>
      <c r="C17" s="55">
        <v>0.614</v>
      </c>
      <c r="D17" s="55">
        <v>0.352</v>
      </c>
      <c r="E17" s="55">
        <v>0.401</v>
      </c>
      <c r="F17" s="55">
        <v>0</v>
      </c>
      <c r="G17" s="55">
        <v>0</v>
      </c>
      <c r="H17" s="55">
        <v>0</v>
      </c>
      <c r="I17" s="55">
        <v>0.656</v>
      </c>
      <c r="J17" s="55">
        <v>0.39</v>
      </c>
      <c r="K17" s="55">
        <v>0</v>
      </c>
      <c r="L17" s="55">
        <v>0</v>
      </c>
      <c r="M17" s="55">
        <v>0</v>
      </c>
      <c r="N17" s="55">
        <v>0.583</v>
      </c>
      <c r="O17" s="55">
        <v>0</v>
      </c>
      <c r="P17" s="55">
        <v>0</v>
      </c>
      <c r="Q17" s="55">
        <v>0</v>
      </c>
      <c r="R17" s="55">
        <v>0.197</v>
      </c>
      <c r="S17" s="55">
        <v>0</v>
      </c>
      <c r="T17" s="55">
        <v>0</v>
      </c>
      <c r="U17" s="55">
        <v>0.352</v>
      </c>
      <c r="V17" s="55">
        <v>0</v>
      </c>
      <c r="W17" s="55">
        <v>0.153</v>
      </c>
      <c r="X17" s="54">
        <v>1060</v>
      </c>
    </row>
    <row r="18" spans="1:24" ht="12">
      <c r="A18" s="53">
        <v>4</v>
      </c>
      <c r="B18" s="54" t="s">
        <v>107</v>
      </c>
      <c r="C18" s="55">
        <v>4.92</v>
      </c>
      <c r="D18" s="55">
        <v>2.48</v>
      </c>
      <c r="E18" s="55">
        <v>2.45</v>
      </c>
      <c r="F18" s="55">
        <v>0</v>
      </c>
      <c r="G18" s="55">
        <v>0</v>
      </c>
      <c r="H18" s="55">
        <v>0</v>
      </c>
      <c r="I18" s="55">
        <v>2.44</v>
      </c>
      <c r="J18" s="55">
        <v>1.45</v>
      </c>
      <c r="K18" s="55">
        <v>0</v>
      </c>
      <c r="L18" s="55">
        <v>0</v>
      </c>
      <c r="M18" s="55">
        <v>0</v>
      </c>
      <c r="N18" s="55">
        <v>3.54</v>
      </c>
      <c r="O18" s="55">
        <v>0</v>
      </c>
      <c r="P18" s="55">
        <v>0</v>
      </c>
      <c r="Q18" s="55">
        <v>0</v>
      </c>
      <c r="R18" s="55">
        <v>1.05</v>
      </c>
      <c r="S18" s="55">
        <v>0</v>
      </c>
      <c r="T18" s="55">
        <v>0</v>
      </c>
      <c r="U18" s="55">
        <v>1.22</v>
      </c>
      <c r="V18" s="55">
        <v>0</v>
      </c>
      <c r="W18" s="55">
        <v>2.82</v>
      </c>
      <c r="X18" s="54">
        <v>2020</v>
      </c>
    </row>
    <row r="19" spans="1:24" ht="12">
      <c r="A19" s="53">
        <v>5</v>
      </c>
      <c r="B19" s="54" t="s">
        <v>106</v>
      </c>
      <c r="C19" s="55">
        <v>18</v>
      </c>
      <c r="D19" s="55">
        <v>0.01</v>
      </c>
      <c r="E19" s="55">
        <v>0.02</v>
      </c>
      <c r="F19" s="55">
        <v>0</v>
      </c>
      <c r="G19" s="55">
        <v>0</v>
      </c>
      <c r="H19" s="55">
        <v>0</v>
      </c>
      <c r="I19" s="55">
        <v>4.52</v>
      </c>
      <c r="J19" s="55">
        <v>0.03</v>
      </c>
      <c r="K19" s="55">
        <v>0</v>
      </c>
      <c r="L19" s="55">
        <v>0</v>
      </c>
      <c r="M19" s="55">
        <v>0</v>
      </c>
      <c r="N19" s="55">
        <v>1.03</v>
      </c>
      <c r="O19" s="55">
        <v>0</v>
      </c>
      <c r="P19" s="55">
        <v>0</v>
      </c>
      <c r="Q19" s="55">
        <v>0</v>
      </c>
      <c r="R19" s="55">
        <v>2.04</v>
      </c>
      <c r="S19" s="55">
        <v>0</v>
      </c>
      <c r="T19" s="55">
        <v>0</v>
      </c>
      <c r="U19" s="55">
        <v>4.55</v>
      </c>
      <c r="V19" s="55">
        <v>0</v>
      </c>
      <c r="W19" s="55">
        <v>9.06</v>
      </c>
      <c r="X19" s="54">
        <v>6000</v>
      </c>
    </row>
    <row r="20" spans="1:24" ht="12">
      <c r="A20" s="53">
        <v>6</v>
      </c>
      <c r="B20" s="54" t="s">
        <v>109</v>
      </c>
      <c r="C20" s="55">
        <v>8.01</v>
      </c>
      <c r="D20" s="55">
        <v>0.01</v>
      </c>
      <c r="E20" s="55">
        <v>0.02</v>
      </c>
      <c r="F20" s="55">
        <v>0</v>
      </c>
      <c r="G20" s="55">
        <v>0</v>
      </c>
      <c r="H20" s="55">
        <v>0</v>
      </c>
      <c r="I20" s="55">
        <v>6.02</v>
      </c>
      <c r="J20" s="55">
        <v>0.03</v>
      </c>
      <c r="K20" s="55">
        <v>0</v>
      </c>
      <c r="L20" s="55">
        <v>0</v>
      </c>
      <c r="M20" s="55">
        <v>0</v>
      </c>
      <c r="N20" s="55">
        <v>1.03</v>
      </c>
      <c r="O20" s="55">
        <v>0</v>
      </c>
      <c r="P20" s="55">
        <v>0</v>
      </c>
      <c r="Q20" s="55">
        <v>0</v>
      </c>
      <c r="R20" s="55">
        <v>3.04</v>
      </c>
      <c r="S20" s="55">
        <v>0</v>
      </c>
      <c r="T20" s="55">
        <v>0</v>
      </c>
      <c r="U20" s="55">
        <v>2.05</v>
      </c>
      <c r="V20" s="55">
        <v>0</v>
      </c>
      <c r="W20" s="55">
        <v>4.06</v>
      </c>
      <c r="X20" s="54">
        <v>3000</v>
      </c>
    </row>
    <row r="21" spans="1:24" ht="12">
      <c r="A21" s="53">
        <v>7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4"/>
    </row>
    <row r="22" spans="1:24" ht="12">
      <c r="A22" s="53">
        <v>8</v>
      </c>
      <c r="B22" s="54"/>
      <c r="C22" s="55"/>
      <c r="D22" s="55"/>
      <c r="E22" s="55"/>
      <c r="F22" s="55"/>
      <c r="G22" s="55"/>
      <c r="H22" s="5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4"/>
    </row>
    <row r="23" spans="1:24" ht="12">
      <c r="A23" s="53">
        <v>9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4"/>
    </row>
    <row r="24" spans="1:24" ht="12">
      <c r="A24" s="53">
        <v>10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4"/>
    </row>
    <row r="25" spans="1:24" ht="12">
      <c r="A25" s="53">
        <v>11</v>
      </c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4"/>
    </row>
    <row r="26" spans="1:24" ht="12">
      <c r="A26" s="53">
        <v>12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4"/>
    </row>
    <row r="27" spans="1:24" ht="12">
      <c r="A27" s="53">
        <v>13</v>
      </c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4"/>
    </row>
    <row r="28" spans="1:24" ht="12">
      <c r="A28" s="53">
        <v>14</v>
      </c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4"/>
    </row>
    <row r="29" spans="1:24" ht="12">
      <c r="A29" s="53">
        <v>15</v>
      </c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4"/>
    </row>
    <row r="30" spans="1:24" ht="12">
      <c r="A30" s="53">
        <v>16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4"/>
    </row>
    <row r="31" spans="1:24" ht="12">
      <c r="A31" s="53">
        <v>17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ht="12">
      <c r="A32" s="53">
        <v>18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ht="12">
      <c r="A33" s="53">
        <v>19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ht="12">
      <c r="A34" s="53">
        <v>20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ht="12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2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2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2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2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2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2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2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2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2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2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2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2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2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2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2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2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2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2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2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2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2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2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2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2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2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2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2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2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2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12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12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2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2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2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2">
      <c r="A74" s="4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2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12">
      <c r="A76" s="4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 ht="12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 ht="12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12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2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2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12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12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12">
      <c r="A84" s="4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12">
      <c r="A85" s="4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12">
      <c r="A86" s="4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12">
      <c r="A87" s="4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12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2">
      <c r="A89" s="4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 ht="12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 ht="12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12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2">
      <c r="A93" s="4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12">
      <c r="A94" s="4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12">
      <c r="A95" s="4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12">
      <c r="A96" s="47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12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</sheetData>
  <sheetProtection/>
  <mergeCells count="4">
    <mergeCell ref="J1:K1"/>
    <mergeCell ref="A5:C5"/>
    <mergeCell ref="B7:G7"/>
    <mergeCell ref="F3:I3"/>
  </mergeCells>
  <printOptions horizontalCentered="1" verticalCentered="1"/>
  <pageMargins left="0.75" right="0.75" top="1" bottom="1" header="0.5" footer="0.5"/>
  <pageSetup fitToHeight="1" fitToWidth="1" orientation="landscape" scale="8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E6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12">
      <c r="E1" s="26"/>
    </row>
    <row r="2" spans="1:2" ht="16.5">
      <c r="A2" s="30" t="s">
        <v>90</v>
      </c>
      <c r="B2" s="39" t="str">
        <f>Material!B10</f>
        <v>Calcium formate (II)*</v>
      </c>
    </row>
    <row r="3" spans="2:5" ht="15">
      <c r="B3" s="25"/>
      <c r="C3" s="10"/>
      <c r="E3" s="37"/>
    </row>
    <row r="4" spans="1:4" ht="12">
      <c r="A4" s="15" t="s">
        <v>97</v>
      </c>
      <c r="B4" s="69" t="s">
        <v>96</v>
      </c>
      <c r="C4" s="69"/>
      <c r="D4" s="69"/>
    </row>
    <row r="5" ht="12">
      <c r="C5" s="2"/>
    </row>
    <row r="6" spans="1:4" ht="12">
      <c r="A6" s="2" t="s">
        <v>0</v>
      </c>
      <c r="C6" s="2" t="s">
        <v>0</v>
      </c>
      <c r="D6" s="2" t="s">
        <v>68</v>
      </c>
    </row>
    <row r="7" spans="1:4" ht="12">
      <c r="A7" s="2" t="s">
        <v>57</v>
      </c>
      <c r="C7" s="2" t="s">
        <v>57</v>
      </c>
      <c r="D7" s="2" t="s">
        <v>57</v>
      </c>
    </row>
    <row r="8" spans="1:4" ht="12">
      <c r="A8" s="15">
        <v>0</v>
      </c>
      <c r="B8" s="68" t="s">
        <v>98</v>
      </c>
      <c r="C8" s="2">
        <v>90</v>
      </c>
      <c r="D8" s="15">
        <f>Material!L5+90</f>
        <v>90</v>
      </c>
    </row>
    <row r="9" spans="1:4" ht="12">
      <c r="A9" s="15">
        <v>5</v>
      </c>
      <c r="B9" s="68"/>
      <c r="C9" s="2">
        <f>C8-5</f>
        <v>85</v>
      </c>
      <c r="D9" s="15">
        <f>D8</f>
        <v>90</v>
      </c>
    </row>
    <row r="10" spans="1:4" ht="12">
      <c r="A10" s="15">
        <v>10</v>
      </c>
      <c r="B10" s="68"/>
      <c r="C10" s="2">
        <f aca="true" t="shared" si="0" ref="C10:C26">C9-5</f>
        <v>80</v>
      </c>
      <c r="D10" s="15">
        <f aca="true" t="shared" si="1" ref="D10:D26">D9</f>
        <v>90</v>
      </c>
    </row>
    <row r="11" spans="1:4" ht="12">
      <c r="A11" s="15">
        <v>15</v>
      </c>
      <c r="B11" s="68"/>
      <c r="C11" s="2">
        <f t="shared" si="0"/>
        <v>75</v>
      </c>
      <c r="D11" s="15">
        <f t="shared" si="1"/>
        <v>90</v>
      </c>
    </row>
    <row r="12" spans="1:4" ht="12">
      <c r="A12" s="15">
        <v>20</v>
      </c>
      <c r="B12" s="68"/>
      <c r="C12" s="2">
        <f t="shared" si="0"/>
        <v>70</v>
      </c>
      <c r="D12" s="15">
        <f t="shared" si="1"/>
        <v>90</v>
      </c>
    </row>
    <row r="13" spans="1:4" ht="12">
      <c r="A13" s="15">
        <v>25</v>
      </c>
      <c r="B13" s="68"/>
      <c r="C13" s="2">
        <f t="shared" si="0"/>
        <v>65</v>
      </c>
      <c r="D13" s="15">
        <f t="shared" si="1"/>
        <v>90</v>
      </c>
    </row>
    <row r="14" spans="1:4" ht="12">
      <c r="A14" s="15">
        <v>30</v>
      </c>
      <c r="B14" s="68"/>
      <c r="C14" s="2">
        <f t="shared" si="0"/>
        <v>60</v>
      </c>
      <c r="D14" s="15">
        <f t="shared" si="1"/>
        <v>90</v>
      </c>
    </row>
    <row r="15" spans="1:4" ht="12">
      <c r="A15" s="15">
        <v>35</v>
      </c>
      <c r="B15" s="68"/>
      <c r="C15" s="2">
        <f t="shared" si="0"/>
        <v>55</v>
      </c>
      <c r="D15" s="15">
        <f t="shared" si="1"/>
        <v>90</v>
      </c>
    </row>
    <row r="16" spans="1:4" ht="12">
      <c r="A16" s="15">
        <v>40</v>
      </c>
      <c r="B16" s="68"/>
      <c r="C16" s="2">
        <f t="shared" si="0"/>
        <v>50</v>
      </c>
      <c r="D16" s="15">
        <f t="shared" si="1"/>
        <v>90</v>
      </c>
    </row>
    <row r="17" spans="1:4" ht="12">
      <c r="A17" s="15">
        <v>45</v>
      </c>
      <c r="B17" s="68"/>
      <c r="C17" s="2">
        <f t="shared" si="0"/>
        <v>45</v>
      </c>
      <c r="D17" s="15">
        <f t="shared" si="1"/>
        <v>90</v>
      </c>
    </row>
    <row r="18" spans="1:4" ht="12">
      <c r="A18" s="15">
        <v>50</v>
      </c>
      <c r="B18" s="68"/>
      <c r="C18" s="2">
        <f t="shared" si="0"/>
        <v>40</v>
      </c>
      <c r="D18" s="15">
        <f t="shared" si="1"/>
        <v>90</v>
      </c>
    </row>
    <row r="19" spans="1:4" ht="12">
      <c r="A19" s="15">
        <v>55</v>
      </c>
      <c r="B19" s="68"/>
      <c r="C19" s="2">
        <f t="shared" si="0"/>
        <v>35</v>
      </c>
      <c r="D19" s="15">
        <f t="shared" si="1"/>
        <v>90</v>
      </c>
    </row>
    <row r="20" spans="1:4" ht="12">
      <c r="A20" s="15">
        <v>60</v>
      </c>
      <c r="B20" s="68"/>
      <c r="C20" s="2">
        <f t="shared" si="0"/>
        <v>30</v>
      </c>
      <c r="D20" s="15">
        <f t="shared" si="1"/>
        <v>90</v>
      </c>
    </row>
    <row r="21" spans="1:4" ht="12">
      <c r="A21" s="15">
        <v>65</v>
      </c>
      <c r="B21" s="68"/>
      <c r="C21" s="2">
        <f t="shared" si="0"/>
        <v>25</v>
      </c>
      <c r="D21" s="15">
        <f t="shared" si="1"/>
        <v>90</v>
      </c>
    </row>
    <row r="22" spans="1:4" ht="12">
      <c r="A22" s="15">
        <v>70</v>
      </c>
      <c r="B22" s="68"/>
      <c r="C22" s="2">
        <f t="shared" si="0"/>
        <v>20</v>
      </c>
      <c r="D22" s="15">
        <f t="shared" si="1"/>
        <v>90</v>
      </c>
    </row>
    <row r="23" spans="1:4" ht="12">
      <c r="A23" s="15">
        <v>75</v>
      </c>
      <c r="B23" s="68"/>
      <c r="C23" s="2">
        <f t="shared" si="0"/>
        <v>15</v>
      </c>
      <c r="D23" s="15">
        <f t="shared" si="1"/>
        <v>90</v>
      </c>
    </row>
    <row r="24" spans="1:4" ht="12">
      <c r="A24" s="15">
        <v>80</v>
      </c>
      <c r="B24" s="68"/>
      <c r="C24" s="2">
        <f t="shared" si="0"/>
        <v>10</v>
      </c>
      <c r="D24" s="15">
        <f t="shared" si="1"/>
        <v>90</v>
      </c>
    </row>
    <row r="25" spans="1:4" ht="12">
      <c r="A25" s="15">
        <v>85</v>
      </c>
      <c r="B25" s="68"/>
      <c r="C25" s="2">
        <f t="shared" si="0"/>
        <v>5</v>
      </c>
      <c r="D25" s="15">
        <f t="shared" si="1"/>
        <v>90</v>
      </c>
    </row>
    <row r="26" spans="1:4" ht="12">
      <c r="A26" s="15">
        <v>90</v>
      </c>
      <c r="B26" s="68"/>
      <c r="C26" s="2">
        <f t="shared" si="0"/>
        <v>0</v>
      </c>
      <c r="D26" s="15">
        <f t="shared" si="1"/>
        <v>90</v>
      </c>
    </row>
    <row r="27" spans="1:4" ht="12">
      <c r="A27" s="15">
        <v>95</v>
      </c>
      <c r="B27" s="68" t="s">
        <v>99</v>
      </c>
      <c r="C27" s="17">
        <f>C26</f>
        <v>0</v>
      </c>
      <c r="D27" s="15">
        <f>D26-5</f>
        <v>85</v>
      </c>
    </row>
    <row r="28" spans="1:4" ht="12">
      <c r="A28" s="15">
        <v>100</v>
      </c>
      <c r="B28" s="68"/>
      <c r="C28" s="17">
        <f aca="true" t="shared" si="2" ref="C28:C44">C27</f>
        <v>0</v>
      </c>
      <c r="D28" s="15">
        <f aca="true" t="shared" si="3" ref="D28:D44">D27-5</f>
        <v>80</v>
      </c>
    </row>
    <row r="29" spans="1:4" ht="12">
      <c r="A29" s="15">
        <v>105</v>
      </c>
      <c r="B29" s="68"/>
      <c r="C29" s="17">
        <f t="shared" si="2"/>
        <v>0</v>
      </c>
      <c r="D29" s="15">
        <f t="shared" si="3"/>
        <v>75</v>
      </c>
    </row>
    <row r="30" spans="1:4" ht="12">
      <c r="A30" s="15">
        <v>110</v>
      </c>
      <c r="B30" s="68"/>
      <c r="C30" s="17">
        <f t="shared" si="2"/>
        <v>0</v>
      </c>
      <c r="D30" s="15">
        <f t="shared" si="3"/>
        <v>70</v>
      </c>
    </row>
    <row r="31" spans="1:4" ht="12">
      <c r="A31" s="15">
        <v>115</v>
      </c>
      <c r="B31" s="68"/>
      <c r="C31" s="17">
        <f t="shared" si="2"/>
        <v>0</v>
      </c>
      <c r="D31" s="15">
        <f t="shared" si="3"/>
        <v>65</v>
      </c>
    </row>
    <row r="32" spans="1:4" ht="12">
      <c r="A32" s="15">
        <v>120</v>
      </c>
      <c r="B32" s="68"/>
      <c r="C32" s="17">
        <f t="shared" si="2"/>
        <v>0</v>
      </c>
      <c r="D32" s="15">
        <f t="shared" si="3"/>
        <v>60</v>
      </c>
    </row>
    <row r="33" spans="1:4" ht="12">
      <c r="A33" s="15">
        <v>125</v>
      </c>
      <c r="B33" s="68"/>
      <c r="C33" s="17">
        <f t="shared" si="2"/>
        <v>0</v>
      </c>
      <c r="D33" s="15">
        <f t="shared" si="3"/>
        <v>55</v>
      </c>
    </row>
    <row r="34" spans="1:4" ht="12">
      <c r="A34" s="15">
        <v>130</v>
      </c>
      <c r="B34" s="68"/>
      <c r="C34" s="17">
        <f t="shared" si="2"/>
        <v>0</v>
      </c>
      <c r="D34" s="15">
        <f t="shared" si="3"/>
        <v>50</v>
      </c>
    </row>
    <row r="35" spans="1:4" ht="12">
      <c r="A35" s="15">
        <v>135</v>
      </c>
      <c r="B35" s="68"/>
      <c r="C35" s="17">
        <f t="shared" si="2"/>
        <v>0</v>
      </c>
      <c r="D35" s="15">
        <f t="shared" si="3"/>
        <v>45</v>
      </c>
    </row>
    <row r="36" spans="1:4" ht="12">
      <c r="A36" s="15">
        <v>140</v>
      </c>
      <c r="B36" s="68"/>
      <c r="C36" s="17">
        <f t="shared" si="2"/>
        <v>0</v>
      </c>
      <c r="D36" s="15">
        <f t="shared" si="3"/>
        <v>40</v>
      </c>
    </row>
    <row r="37" spans="1:4" ht="12">
      <c r="A37" s="15">
        <v>145</v>
      </c>
      <c r="B37" s="68"/>
      <c r="C37" s="17">
        <f t="shared" si="2"/>
        <v>0</v>
      </c>
      <c r="D37" s="15">
        <f t="shared" si="3"/>
        <v>35</v>
      </c>
    </row>
    <row r="38" spans="1:4" ht="12">
      <c r="A38" s="15">
        <v>150</v>
      </c>
      <c r="B38" s="68"/>
      <c r="C38" s="17">
        <f t="shared" si="2"/>
        <v>0</v>
      </c>
      <c r="D38" s="15">
        <f t="shared" si="3"/>
        <v>30</v>
      </c>
    </row>
    <row r="39" spans="1:4" ht="12">
      <c r="A39" s="15">
        <v>155</v>
      </c>
      <c r="B39" s="68"/>
      <c r="C39" s="17">
        <f t="shared" si="2"/>
        <v>0</v>
      </c>
      <c r="D39" s="15">
        <f t="shared" si="3"/>
        <v>25</v>
      </c>
    </row>
    <row r="40" spans="1:4" ht="12">
      <c r="A40" s="15">
        <v>160</v>
      </c>
      <c r="B40" s="68"/>
      <c r="C40" s="17">
        <f t="shared" si="2"/>
        <v>0</v>
      </c>
      <c r="D40" s="15">
        <f t="shared" si="3"/>
        <v>20</v>
      </c>
    </row>
    <row r="41" spans="1:4" ht="12">
      <c r="A41" s="15">
        <v>165</v>
      </c>
      <c r="B41" s="68"/>
      <c r="C41" s="17">
        <f t="shared" si="2"/>
        <v>0</v>
      </c>
      <c r="D41" s="15">
        <f t="shared" si="3"/>
        <v>15</v>
      </c>
    </row>
    <row r="42" spans="1:4" ht="12">
      <c r="A42" s="15">
        <v>170</v>
      </c>
      <c r="B42" s="68"/>
      <c r="C42" s="17">
        <f t="shared" si="2"/>
        <v>0</v>
      </c>
      <c r="D42" s="15">
        <f t="shared" si="3"/>
        <v>10</v>
      </c>
    </row>
    <row r="43" spans="1:4" ht="12">
      <c r="A43" s="15">
        <v>175</v>
      </c>
      <c r="B43" s="68"/>
      <c r="C43" s="17">
        <f t="shared" si="2"/>
        <v>0</v>
      </c>
      <c r="D43" s="15">
        <f t="shared" si="3"/>
        <v>5</v>
      </c>
    </row>
    <row r="44" spans="1:4" ht="12">
      <c r="A44" s="15">
        <v>180</v>
      </c>
      <c r="B44" s="68"/>
      <c r="C44" s="17">
        <f t="shared" si="2"/>
        <v>0</v>
      </c>
      <c r="D44" s="15">
        <f t="shared" si="3"/>
        <v>0</v>
      </c>
    </row>
    <row r="45" spans="1:4" ht="12">
      <c r="A45" s="15">
        <v>185</v>
      </c>
      <c r="B45" s="68" t="s">
        <v>100</v>
      </c>
      <c r="C45" s="17">
        <f>C44+5</f>
        <v>5</v>
      </c>
      <c r="D45" s="18">
        <f>D44</f>
        <v>0</v>
      </c>
    </row>
    <row r="46" spans="1:4" ht="12">
      <c r="A46" s="15">
        <v>190</v>
      </c>
      <c r="B46" s="68"/>
      <c r="C46" s="17">
        <f aca="true" t="shared" si="4" ref="C46:C62">C45+5</f>
        <v>10</v>
      </c>
      <c r="D46" s="18">
        <f aca="true" t="shared" si="5" ref="D46:D62">D45</f>
        <v>0</v>
      </c>
    </row>
    <row r="47" spans="1:4" ht="12">
      <c r="A47" s="15">
        <v>195</v>
      </c>
      <c r="B47" s="68"/>
      <c r="C47" s="17">
        <f t="shared" si="4"/>
        <v>15</v>
      </c>
      <c r="D47" s="18">
        <f t="shared" si="5"/>
        <v>0</v>
      </c>
    </row>
    <row r="48" spans="1:4" ht="12">
      <c r="A48" s="15">
        <v>200</v>
      </c>
      <c r="B48" s="68"/>
      <c r="C48" s="17">
        <f t="shared" si="4"/>
        <v>20</v>
      </c>
      <c r="D48" s="18">
        <f t="shared" si="5"/>
        <v>0</v>
      </c>
    </row>
    <row r="49" spans="1:4" ht="12">
      <c r="A49" s="15">
        <v>205</v>
      </c>
      <c r="B49" s="68"/>
      <c r="C49" s="17">
        <f t="shared" si="4"/>
        <v>25</v>
      </c>
      <c r="D49" s="18">
        <f t="shared" si="5"/>
        <v>0</v>
      </c>
    </row>
    <row r="50" spans="1:4" ht="12">
      <c r="A50" s="15">
        <v>210</v>
      </c>
      <c r="B50" s="68"/>
      <c r="C50" s="17">
        <f t="shared" si="4"/>
        <v>30</v>
      </c>
      <c r="D50" s="18">
        <f t="shared" si="5"/>
        <v>0</v>
      </c>
    </row>
    <row r="51" spans="1:4" ht="12">
      <c r="A51" s="15">
        <v>215</v>
      </c>
      <c r="B51" s="68"/>
      <c r="C51" s="17">
        <f t="shared" si="4"/>
        <v>35</v>
      </c>
      <c r="D51" s="18">
        <f t="shared" si="5"/>
        <v>0</v>
      </c>
    </row>
    <row r="52" spans="1:4" ht="12">
      <c r="A52" s="15">
        <v>220</v>
      </c>
      <c r="B52" s="68"/>
      <c r="C52" s="17">
        <f t="shared" si="4"/>
        <v>40</v>
      </c>
      <c r="D52" s="18">
        <f t="shared" si="5"/>
        <v>0</v>
      </c>
    </row>
    <row r="53" spans="1:4" ht="12">
      <c r="A53" s="15">
        <v>225</v>
      </c>
      <c r="B53" s="68"/>
      <c r="C53" s="17">
        <f t="shared" si="4"/>
        <v>45</v>
      </c>
      <c r="D53" s="18">
        <f t="shared" si="5"/>
        <v>0</v>
      </c>
    </row>
    <row r="54" spans="1:4" ht="12">
      <c r="A54" s="15">
        <v>230</v>
      </c>
      <c r="B54" s="68"/>
      <c r="C54" s="17">
        <f t="shared" si="4"/>
        <v>50</v>
      </c>
      <c r="D54" s="18">
        <f t="shared" si="5"/>
        <v>0</v>
      </c>
    </row>
    <row r="55" spans="1:4" ht="12">
      <c r="A55" s="15">
        <v>235</v>
      </c>
      <c r="B55" s="68"/>
      <c r="C55" s="17">
        <f t="shared" si="4"/>
        <v>55</v>
      </c>
      <c r="D55" s="18">
        <f t="shared" si="5"/>
        <v>0</v>
      </c>
    </row>
    <row r="56" spans="1:4" ht="12">
      <c r="A56" s="15">
        <v>240</v>
      </c>
      <c r="B56" s="68"/>
      <c r="C56" s="17">
        <f t="shared" si="4"/>
        <v>60</v>
      </c>
      <c r="D56" s="18">
        <f t="shared" si="5"/>
        <v>0</v>
      </c>
    </row>
    <row r="57" spans="1:4" ht="12">
      <c r="A57" s="15">
        <v>245</v>
      </c>
      <c r="B57" s="68"/>
      <c r="C57" s="17">
        <f t="shared" si="4"/>
        <v>65</v>
      </c>
      <c r="D57" s="18">
        <f t="shared" si="5"/>
        <v>0</v>
      </c>
    </row>
    <row r="58" spans="1:4" ht="12">
      <c r="A58" s="15">
        <v>250</v>
      </c>
      <c r="B58" s="68"/>
      <c r="C58" s="17">
        <f t="shared" si="4"/>
        <v>70</v>
      </c>
      <c r="D58" s="18">
        <f t="shared" si="5"/>
        <v>0</v>
      </c>
    </row>
    <row r="59" spans="1:4" ht="12">
      <c r="A59" s="15">
        <v>255</v>
      </c>
      <c r="B59" s="68"/>
      <c r="C59" s="17">
        <f t="shared" si="4"/>
        <v>75</v>
      </c>
      <c r="D59" s="18">
        <f t="shared" si="5"/>
        <v>0</v>
      </c>
    </row>
    <row r="60" spans="1:4" ht="12">
      <c r="A60" s="15">
        <v>260</v>
      </c>
      <c r="B60" s="68"/>
      <c r="C60" s="17">
        <f t="shared" si="4"/>
        <v>80</v>
      </c>
      <c r="D60" s="18">
        <f t="shared" si="5"/>
        <v>0</v>
      </c>
    </row>
    <row r="61" spans="1:4" ht="12">
      <c r="A61" s="15">
        <v>265</v>
      </c>
      <c r="B61" s="68"/>
      <c r="C61" s="17">
        <f t="shared" si="4"/>
        <v>85</v>
      </c>
      <c r="D61" s="18">
        <f t="shared" si="5"/>
        <v>0</v>
      </c>
    </row>
    <row r="62" spans="1:4" ht="12">
      <c r="A62" s="15">
        <v>270</v>
      </c>
      <c r="B62" s="68"/>
      <c r="C62" s="17">
        <f t="shared" si="4"/>
        <v>90</v>
      </c>
      <c r="D62" s="18">
        <f t="shared" si="5"/>
        <v>0</v>
      </c>
    </row>
    <row r="63" ht="12">
      <c r="A63" s="33" t="s">
        <v>27</v>
      </c>
    </row>
  </sheetData>
  <mergeCells count="4">
    <mergeCell ref="B8:B26"/>
    <mergeCell ref="B27:B44"/>
    <mergeCell ref="B45:B62"/>
    <mergeCell ref="B4:D4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K92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2" bestFit="1" customWidth="1"/>
    <col min="2" max="3" width="9.28125" style="2" bestFit="1" customWidth="1"/>
    <col min="4" max="4" width="7.421875" style="2" bestFit="1" customWidth="1"/>
    <col min="5" max="10" width="8.00390625" style="2" bestFit="1" customWidth="1"/>
    <col min="11" max="13" width="9.8515625" style="2" customWidth="1"/>
    <col min="14" max="14" width="8.140625" style="2" bestFit="1" customWidth="1"/>
    <col min="15" max="15" width="7.28125" style="2" bestFit="1" customWidth="1"/>
    <col min="16" max="16" width="7.140625" style="2" bestFit="1" customWidth="1"/>
    <col min="17" max="19" width="7.140625" style="7" customWidth="1"/>
    <col min="20" max="16384" width="9.140625" style="2" customWidth="1"/>
  </cols>
  <sheetData>
    <row r="1" spans="1:13" ht="16.5">
      <c r="A1" s="30" t="s">
        <v>90</v>
      </c>
      <c r="B1" s="39" t="str">
        <f>Material!B10</f>
        <v>Calcium formate (II)*</v>
      </c>
      <c r="F1" s="70" t="s">
        <v>65</v>
      </c>
      <c r="G1" s="70"/>
      <c r="H1" s="70"/>
      <c r="I1" s="70"/>
      <c r="J1" s="70"/>
      <c r="K1" s="70"/>
      <c r="M1" s="29" t="s">
        <v>120</v>
      </c>
    </row>
    <row r="2" spans="4:11" ht="12">
      <c r="D2" s="2" t="s">
        <v>7</v>
      </c>
      <c r="F2" s="21" t="s">
        <v>4</v>
      </c>
      <c r="G2" s="21" t="s">
        <v>5</v>
      </c>
      <c r="H2" s="21" t="s">
        <v>9</v>
      </c>
      <c r="I2" s="21" t="s">
        <v>10</v>
      </c>
      <c r="J2" s="21" t="s">
        <v>11</v>
      </c>
      <c r="K2" s="21" t="s">
        <v>12</v>
      </c>
    </row>
    <row r="3" spans="4:11" ht="12">
      <c r="D3" s="2" t="s">
        <v>8</v>
      </c>
      <c r="E3" s="17"/>
      <c r="F3" s="17">
        <f>Material!C10</f>
        <v>4.92</v>
      </c>
      <c r="G3" s="17">
        <f>Material!D10</f>
        <v>2.48</v>
      </c>
      <c r="H3" s="17">
        <f>Material!E10</f>
        <v>2.45</v>
      </c>
      <c r="I3" s="17">
        <f>Material!F10</f>
        <v>0</v>
      </c>
      <c r="J3" s="17">
        <f>Material!G10</f>
        <v>0</v>
      </c>
      <c r="K3" s="17">
        <f>Material!H10</f>
        <v>0</v>
      </c>
    </row>
    <row r="4" spans="4:11" ht="12">
      <c r="D4" s="17">
        <f>Material!X10</f>
        <v>2020</v>
      </c>
      <c r="E4" s="17"/>
      <c r="F4" s="17"/>
      <c r="G4" s="40" t="s">
        <v>13</v>
      </c>
      <c r="H4" s="40" t="s">
        <v>14</v>
      </c>
      <c r="I4" s="40" t="s">
        <v>15</v>
      </c>
      <c r="J4" s="40" t="s">
        <v>16</v>
      </c>
      <c r="K4" s="40" t="s">
        <v>17</v>
      </c>
    </row>
    <row r="5" spans="4:11" ht="12">
      <c r="D5" s="17"/>
      <c r="E5" s="17"/>
      <c r="F5" s="17"/>
      <c r="G5" s="17">
        <f>Material!I10</f>
        <v>2.44</v>
      </c>
      <c r="H5" s="17">
        <f>Material!J10</f>
        <v>1.45</v>
      </c>
      <c r="I5" s="17">
        <f>Material!K10</f>
        <v>0</v>
      </c>
      <c r="J5" s="17">
        <f>Material!L10</f>
        <v>0</v>
      </c>
      <c r="K5" s="17">
        <f>Material!M10</f>
        <v>0</v>
      </c>
    </row>
    <row r="6" spans="1:11" ht="12">
      <c r="A6" s="3"/>
      <c r="B6" s="3"/>
      <c r="C6" s="3"/>
      <c r="D6" s="17"/>
      <c r="E6" s="17"/>
      <c r="F6" s="17"/>
      <c r="G6" s="17"/>
      <c r="H6" s="40" t="s">
        <v>18</v>
      </c>
      <c r="I6" s="40" t="s">
        <v>19</v>
      </c>
      <c r="J6" s="40" t="s">
        <v>20</v>
      </c>
      <c r="K6" s="40" t="s">
        <v>21</v>
      </c>
    </row>
    <row r="7" spans="4:11" ht="12">
      <c r="D7" s="17"/>
      <c r="E7" s="17"/>
      <c r="F7" s="17"/>
      <c r="G7" s="17"/>
      <c r="H7" s="17">
        <f>Material!N10</f>
        <v>3.54</v>
      </c>
      <c r="I7" s="17">
        <f>Material!O10</f>
        <v>0</v>
      </c>
      <c r="J7" s="17">
        <f>Material!P10</f>
        <v>0</v>
      </c>
      <c r="K7" s="17">
        <f>Material!Q10</f>
        <v>0</v>
      </c>
    </row>
    <row r="8" spans="1:13" ht="12">
      <c r="A8" s="1" t="s">
        <v>66</v>
      </c>
      <c r="C8" s="19"/>
      <c r="D8" s="17"/>
      <c r="E8" s="17"/>
      <c r="F8" s="17"/>
      <c r="G8" s="17"/>
      <c r="H8" s="17"/>
      <c r="I8" s="40" t="s">
        <v>6</v>
      </c>
      <c r="J8" s="40" t="s">
        <v>22</v>
      </c>
      <c r="K8" s="40" t="s">
        <v>23</v>
      </c>
      <c r="M8" s="13" t="s">
        <v>69</v>
      </c>
    </row>
    <row r="9" spans="4:13" ht="12">
      <c r="D9" s="17"/>
      <c r="E9" s="17"/>
      <c r="F9" s="17"/>
      <c r="G9" s="17"/>
      <c r="H9" s="17"/>
      <c r="I9" s="17">
        <f>Material!R10</f>
        <v>1.05</v>
      </c>
      <c r="J9" s="17">
        <f>Material!S10</f>
        <v>0</v>
      </c>
      <c r="K9" s="17">
        <f>Material!T10</f>
        <v>0</v>
      </c>
      <c r="M9" s="14" t="s">
        <v>70</v>
      </c>
    </row>
    <row r="10" spans="1:11" ht="12">
      <c r="A10" s="5" t="s">
        <v>48</v>
      </c>
      <c r="B10" s="2" t="s">
        <v>49</v>
      </c>
      <c r="C10" s="2" t="s">
        <v>50</v>
      </c>
      <c r="D10" s="41" t="s">
        <v>35</v>
      </c>
      <c r="E10" s="17"/>
      <c r="F10" s="41">
        <v>0</v>
      </c>
      <c r="G10" s="17"/>
      <c r="H10" s="17"/>
      <c r="I10" s="17"/>
      <c r="J10" s="40" t="s">
        <v>24</v>
      </c>
      <c r="K10" s="40" t="s">
        <v>25</v>
      </c>
    </row>
    <row r="11" spans="1:11" ht="12">
      <c r="A11" s="5" t="s">
        <v>49</v>
      </c>
      <c r="B11" s="2" t="s">
        <v>52</v>
      </c>
      <c r="C11" s="2" t="s">
        <v>51</v>
      </c>
      <c r="D11" s="41" t="s">
        <v>36</v>
      </c>
      <c r="E11" s="42" t="s">
        <v>38</v>
      </c>
      <c r="F11" s="41">
        <v>0</v>
      </c>
      <c r="G11" s="17"/>
      <c r="H11" s="17"/>
      <c r="I11" s="17"/>
      <c r="J11" s="17">
        <f>Material!U10</f>
        <v>1.22</v>
      </c>
      <c r="K11" s="17">
        <f>Material!V10</f>
        <v>0</v>
      </c>
    </row>
    <row r="12" spans="1:11" ht="12">
      <c r="A12" s="5" t="s">
        <v>50</v>
      </c>
      <c r="B12" s="2" t="s">
        <v>51</v>
      </c>
      <c r="C12" s="2" t="s">
        <v>53</v>
      </c>
      <c r="D12" s="41" t="s">
        <v>37</v>
      </c>
      <c r="E12" s="17"/>
      <c r="F12" s="41">
        <v>0</v>
      </c>
      <c r="G12" s="17"/>
      <c r="H12" s="17"/>
      <c r="I12" s="17"/>
      <c r="J12" s="17"/>
      <c r="K12" s="40" t="s">
        <v>26</v>
      </c>
    </row>
    <row r="13" spans="4:11" ht="12">
      <c r="D13" s="17"/>
      <c r="E13" s="17"/>
      <c r="F13" s="17"/>
      <c r="G13" s="17"/>
      <c r="H13" s="17"/>
      <c r="I13" s="17"/>
      <c r="J13" s="17"/>
      <c r="K13" s="17">
        <f>Material!W10</f>
        <v>2.82</v>
      </c>
    </row>
    <row r="14" spans="1:20" ht="12">
      <c r="A14" s="13"/>
      <c r="T14" s="4"/>
    </row>
    <row r="15" spans="1:20" ht="12">
      <c r="A15" s="12"/>
      <c r="E15" s="71" t="s">
        <v>65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8"/>
      <c r="R15" s="8"/>
      <c r="S15" s="8"/>
      <c r="T15" s="4"/>
    </row>
    <row r="16" spans="14:19" ht="12">
      <c r="N16" s="74" t="s">
        <v>44</v>
      </c>
      <c r="O16" s="74"/>
      <c r="P16" s="74"/>
      <c r="Q16" s="75" t="s">
        <v>56</v>
      </c>
      <c r="R16" s="75"/>
      <c r="S16" s="75"/>
    </row>
    <row r="17" spans="1:37" ht="12">
      <c r="A17" s="17" t="s">
        <v>119</v>
      </c>
      <c r="E17" s="70" t="s">
        <v>58</v>
      </c>
      <c r="F17" s="70"/>
      <c r="G17" s="70"/>
      <c r="H17" s="70"/>
      <c r="I17" s="70"/>
      <c r="J17" s="70"/>
      <c r="K17" s="70" t="s">
        <v>31</v>
      </c>
      <c r="L17" s="70"/>
      <c r="M17" s="70"/>
      <c r="N17" s="76" t="s">
        <v>41</v>
      </c>
      <c r="O17" s="76"/>
      <c r="P17" s="76"/>
      <c r="Q17" s="75" t="s">
        <v>67</v>
      </c>
      <c r="R17" s="75"/>
      <c r="S17" s="75"/>
      <c r="T17" s="75" t="s">
        <v>39</v>
      </c>
      <c r="U17" s="75"/>
      <c r="V17" s="75"/>
      <c r="W17" s="75"/>
      <c r="X17" s="75"/>
      <c r="Y17" s="75"/>
      <c r="Z17" s="75" t="s">
        <v>54</v>
      </c>
      <c r="AA17" s="75"/>
      <c r="AB17" s="75"/>
      <c r="AC17" s="75"/>
      <c r="AD17" s="75"/>
      <c r="AE17" s="75"/>
      <c r="AF17" s="75" t="s">
        <v>55</v>
      </c>
      <c r="AG17" s="75"/>
      <c r="AH17" s="75"/>
      <c r="AI17" s="75"/>
      <c r="AJ17" s="75"/>
      <c r="AK17" s="75"/>
    </row>
    <row r="18" spans="1:37" ht="12">
      <c r="A18" s="17" t="s">
        <v>57</v>
      </c>
      <c r="B18" s="2" t="s">
        <v>1</v>
      </c>
      <c r="C18" s="2" t="s">
        <v>2</v>
      </c>
      <c r="D18" s="2" t="s">
        <v>3</v>
      </c>
      <c r="E18" s="2" t="s">
        <v>59</v>
      </c>
      <c r="F18" s="2" t="s">
        <v>60</v>
      </c>
      <c r="G18" s="2" t="s">
        <v>61</v>
      </c>
      <c r="H18" s="2" t="s">
        <v>51</v>
      </c>
      <c r="I18" s="2" t="s">
        <v>50</v>
      </c>
      <c r="J18" s="2" t="s">
        <v>49</v>
      </c>
      <c r="K18" s="2" t="s">
        <v>28</v>
      </c>
      <c r="L18" s="2" t="s">
        <v>29</v>
      </c>
      <c r="M18" s="2" t="s">
        <v>30</v>
      </c>
      <c r="N18" s="6" t="s">
        <v>32</v>
      </c>
      <c r="O18" s="6" t="s">
        <v>33</v>
      </c>
      <c r="P18" s="6" t="s">
        <v>34</v>
      </c>
      <c r="Q18" s="7" t="s">
        <v>62</v>
      </c>
      <c r="R18" s="7" t="s">
        <v>63</v>
      </c>
      <c r="S18" s="7" t="s">
        <v>64</v>
      </c>
      <c r="T18" s="2" t="s">
        <v>40</v>
      </c>
      <c r="U18" s="2" t="s">
        <v>42</v>
      </c>
      <c r="V18" s="2" t="s">
        <v>43</v>
      </c>
      <c r="W18" s="7" t="s">
        <v>45</v>
      </c>
      <c r="X18" s="7" t="s">
        <v>46</v>
      </c>
      <c r="Y18" s="7" t="s">
        <v>47</v>
      </c>
      <c r="Z18" s="2" t="s">
        <v>40</v>
      </c>
      <c r="AA18" s="2" t="s">
        <v>42</v>
      </c>
      <c r="AB18" s="2" t="s">
        <v>43</v>
      </c>
      <c r="AC18" s="7" t="s">
        <v>45</v>
      </c>
      <c r="AD18" s="7" t="s">
        <v>46</v>
      </c>
      <c r="AE18" s="7" t="s">
        <v>47</v>
      </c>
      <c r="AF18" s="2" t="s">
        <v>40</v>
      </c>
      <c r="AG18" s="2" t="s">
        <v>42</v>
      </c>
      <c r="AH18" s="2" t="s">
        <v>43</v>
      </c>
      <c r="AI18" s="7" t="s">
        <v>45</v>
      </c>
      <c r="AJ18" s="7" t="s">
        <v>46</v>
      </c>
      <c r="AK18" s="7" t="s">
        <v>47</v>
      </c>
    </row>
    <row r="19" spans="1:37" ht="12">
      <c r="A19" s="17">
        <v>90</v>
      </c>
      <c r="B19" s="2">
        <f>COS(Material!$L$5/180*PI())*COS(A19/180*PI())</f>
        <v>6.123031769111886E-17</v>
      </c>
      <c r="C19" s="2">
        <f>COS(A19/180*PI())*SIN(Material!$L$5/180*PI())</f>
        <v>0</v>
      </c>
      <c r="D19" s="2">
        <f>SIN(A19/180*PI())</f>
        <v>1</v>
      </c>
      <c r="E19" s="2">
        <f aca="true" t="shared" si="0" ref="E19:E73">$F$3*B19^2+$K$13*C19^2+$J$11*D19^2+2*$K$3*B19*C19+2*$J$3*B19*D19+2*$K$11*C19*D19</f>
        <v>1.22</v>
      </c>
      <c r="F19" s="2">
        <f aca="true" t="shared" si="1" ref="F19:F73">$K$13*B19^2+$G$5*C19^2+$I$9*D19^2+2*$K$5*B19*C19+2*$K$9*B19*D19+2*$I$5*C19*D19</f>
        <v>1.05</v>
      </c>
      <c r="G19" s="2">
        <f aca="true" t="shared" si="2" ref="G19:G73">$J$11*B19^2+$I$9*C19^2+$H$7*D19^2+2*$J$9*B19*C19+2*$J$7*B19*D19+2*$I$7*C19*D19</f>
        <v>3.54</v>
      </c>
      <c r="H19" s="2">
        <f aca="true" t="shared" si="3" ref="H19:H73">$K$11*B19^2+$I$5*C19^2+$I$7*D19^2+($J$5+$K$9)*B19*C19+($K$7+$J$9)*B19*D19+($H$5+$I$9)*C19*D19</f>
        <v>0</v>
      </c>
      <c r="I19" s="2">
        <f aca="true" t="shared" si="4" ref="I19:I73">$J$3*B19^2+$K$9*C19^2+$J$7*D19^2+($I$3+$K$11)*B19*C19+($H$3+$J$11)*B19*D19+($K$7+$J$9)*C19*D19</f>
        <v>2.2471526592640624E-16</v>
      </c>
      <c r="J19" s="2">
        <f aca="true" t="shared" si="5" ref="J19:J73">$K$3*B19^2+$K$5*C19^2+$J$9*D19^2+($G$3+$K$13)*B19*C19+($I$3+$K$11)*B19*D19+($J$5+$K$9)*C19*D19</f>
        <v>0</v>
      </c>
      <c r="K19" s="2">
        <f>-E19-F19-G19</f>
        <v>-5.8100000000000005</v>
      </c>
      <c r="L19" s="2">
        <f>E19*F19+E19*G19+F19*G19-H19^2-I19^2-J19^2</f>
        <v>9.316799999999999</v>
      </c>
      <c r="M19" s="2">
        <f>-E19*F19*G19+E19*H19^2+G19*J19^2+F19*I19^2-2*H19*I19*J19</f>
        <v>-4.534739999999999</v>
      </c>
      <c r="N19" s="6">
        <v>1.0499997468832698</v>
      </c>
      <c r="O19" s="6">
        <v>1.2200017188164638</v>
      </c>
      <c r="P19" s="6">
        <v>3.540000002587372</v>
      </c>
      <c r="Q19" s="7">
        <f aca="true" t="shared" si="6" ref="Q19:Q50">SQRT(N19*(10000000000)/$D$4)/1000</f>
        <v>2.279916346914307</v>
      </c>
      <c r="R19" s="7">
        <f aca="true" t="shared" si="7" ref="R19:R50">SQRT(O19*(10000000000)/$D$4)/1000</f>
        <v>2.457562302239444</v>
      </c>
      <c r="S19" s="7">
        <f aca="true" t="shared" si="8" ref="S19:S50">SQRT(P19*(10000000000)/$D$4)/1000</f>
        <v>4.186257575455229</v>
      </c>
      <c r="T19" s="2" t="e">
        <f>(E19-N19)*(J19-(F19-N19)*(E19-N19)/J19)</f>
        <v>#DIV/0!</v>
      </c>
      <c r="U19" s="2" t="e">
        <f>(-I19*(J19-(F19-N19)*(E19-N19)/J19)-J19*(-I19+H19*(E19-N19)/J19))/T19</f>
        <v>#DIV/0!</v>
      </c>
      <c r="V19" s="2" t="e">
        <f>(E19-N19)*(-I19+H19*(E19-N19)/J19)/T19</f>
        <v>#DIV/0!</v>
      </c>
      <c r="W19" s="7" t="e">
        <f>U19/SQRT(U19^2+V19^2+1)</f>
        <v>#DIV/0!</v>
      </c>
      <c r="X19" s="7" t="e">
        <f>V19/SQRT(U19^2+V19^2+1)</f>
        <v>#DIV/0!</v>
      </c>
      <c r="Y19" s="7" t="e">
        <f>SQRT(1-W19^2-X19^2)</f>
        <v>#DIV/0!</v>
      </c>
      <c r="Z19" s="2" t="e">
        <f>(E19-O19)*(J19-(F19-O19)*(E19-O19)/J19)</f>
        <v>#DIV/0!</v>
      </c>
      <c r="AA19" s="2" t="e">
        <f>(-I19*(J19-(F19-O19)*(E19-O19)/J19)-J19*(-I19+H19*(E19-O19)/J19))/T19</f>
        <v>#DIV/0!</v>
      </c>
      <c r="AB19" s="2" t="e">
        <f>(E19-O19)*(-I19+H19*(E19-O19)/J19)/T19</f>
        <v>#DIV/0!</v>
      </c>
      <c r="AC19" s="7" t="e">
        <f>AA19/SQRT(AA19^2+AB19^2+1)</f>
        <v>#DIV/0!</v>
      </c>
      <c r="AD19" s="7" t="e">
        <f>AB19/SQRT(AA19^2+AB19^2+1)</f>
        <v>#DIV/0!</v>
      </c>
      <c r="AE19" s="7" t="e">
        <f>SQRT(1-AC19^2-AD19^2)</f>
        <v>#DIV/0!</v>
      </c>
      <c r="AF19" s="2" t="e">
        <f>(E19-P19)*(J19-(F19-P19)*(E19-P19)/J19)</f>
        <v>#DIV/0!</v>
      </c>
      <c r="AG19" s="2" t="e">
        <f>(-I19*(J19-(F19-P19)*(E19-P19)/J19)-J19*(-I19+H19*(E19-P19)/J19))/T19</f>
        <v>#DIV/0!</v>
      </c>
      <c r="AH19" s="2" t="e">
        <f>(E19-P19)*(-I19+H19*(E19-P19)/J19)/T19</f>
        <v>#DIV/0!</v>
      </c>
      <c r="AI19" s="7" t="e">
        <f>AG19/SQRT(AG19^2+AH19^2+1)</f>
        <v>#DIV/0!</v>
      </c>
      <c r="AJ19" s="7" t="e">
        <f>AH19/SQRT(AG19^2+AH19^2+1)</f>
        <v>#DIV/0!</v>
      </c>
      <c r="AK19" s="7" t="e">
        <f>SQRT(1-AI19^2-AJ19^2)</f>
        <v>#DIV/0!</v>
      </c>
    </row>
    <row r="20" spans="1:37" ht="12">
      <c r="A20" s="17">
        <f>A19-5</f>
        <v>85</v>
      </c>
      <c r="B20" s="2">
        <f>COS(Material!$L$5/180*PI())*COS(A20/180*PI())</f>
        <v>0.08715574274765836</v>
      </c>
      <c r="C20" s="2">
        <f>COS(A20/180*PI())*SIN(Material!$L$5/180*PI())</f>
        <v>0</v>
      </c>
      <c r="D20" s="2">
        <f aca="true" t="shared" si="9" ref="D20:D83">SIN(A20/180*PI())</f>
        <v>0.9961946980917455</v>
      </c>
      <c r="E20" s="2">
        <f t="shared" si="0"/>
        <v>1.2481056569274154</v>
      </c>
      <c r="F20" s="2">
        <f t="shared" si="1"/>
        <v>1.0634451385841959</v>
      </c>
      <c r="G20" s="2">
        <f t="shared" si="2"/>
        <v>3.5223769934941616</v>
      </c>
      <c r="H20" s="2">
        <f t="shared" si="3"/>
        <v>0</v>
      </c>
      <c r="I20" s="2">
        <f t="shared" si="4"/>
        <v>0.3186444060188179</v>
      </c>
      <c r="J20" s="2">
        <f t="shared" si="5"/>
        <v>0</v>
      </c>
      <c r="K20" s="2">
        <f aca="true" t="shared" si="10" ref="K20:K73">-E20-F20-G20</f>
        <v>-5.833927789005773</v>
      </c>
      <c r="L20" s="2">
        <f aca="true" t="shared" si="11" ref="L20:L73">E20*F20+E20*G20+F20*G20-H20^2-I20^2-J20^2</f>
        <v>9.367910977215036</v>
      </c>
      <c r="M20" s="2">
        <f aca="true" t="shared" si="12" ref="M20:M73">-E20*F20*G20+E20*H20^2+G20*J20^2+F20*I20^2-2*H20*I20*J20</f>
        <v>-4.567246316082935</v>
      </c>
      <c r="N20" s="6">
        <v>1.063442998251697</v>
      </c>
      <c r="O20" s="6">
        <v>1.204316065431462</v>
      </c>
      <c r="P20" s="6">
        <v>3.566178152687995</v>
      </c>
      <c r="Q20" s="7">
        <f t="shared" si="6"/>
        <v>2.294464926355539</v>
      </c>
      <c r="R20" s="7">
        <f t="shared" si="7"/>
        <v>2.441712661219115</v>
      </c>
      <c r="S20" s="7">
        <f t="shared" si="8"/>
        <v>4.20170766362138</v>
      </c>
      <c r="T20" s="2" t="e">
        <f aca="true" t="shared" si="13" ref="T20:T73">(E20-N20)*(J20-(F20-N20)*(E20-N20)/J20)</f>
        <v>#DIV/0!</v>
      </c>
      <c r="U20" s="2" t="e">
        <f aca="true" t="shared" si="14" ref="U20:U73">(-I20*(J20-(F20-N20)*(E20-N20)/J20)-J20*(-I20+H20*(E20-N20)/J20))/T20</f>
        <v>#DIV/0!</v>
      </c>
      <c r="V20" s="2" t="e">
        <f aca="true" t="shared" si="15" ref="V20:V73">(E20-N20)*(-I20+H20*(E20-N20)/J20)/T20</f>
        <v>#DIV/0!</v>
      </c>
      <c r="W20" s="7" t="e">
        <f aca="true" t="shared" si="16" ref="W20:W73">U20/SQRT(U20^2+V20^2+1)</f>
        <v>#DIV/0!</v>
      </c>
      <c r="X20" s="7" t="e">
        <f aca="true" t="shared" si="17" ref="X20:X73">V20/SQRT(U20^2+V20^2+1)</f>
        <v>#DIV/0!</v>
      </c>
      <c r="Y20" s="7" t="e">
        <f aca="true" t="shared" si="18" ref="Y20:Y73">SQRT(1-W20^2-X20^2)</f>
        <v>#DIV/0!</v>
      </c>
      <c r="Z20" s="2" t="e">
        <f aca="true" t="shared" si="19" ref="Z20:Z73">(E20-O20)*(J20-(F20-O20)*(E20-O20)/J20)</f>
        <v>#DIV/0!</v>
      </c>
      <c r="AA20" s="2" t="e">
        <f aca="true" t="shared" si="20" ref="AA20:AA73">(-I20*(J20-(F20-O20)*(E20-O20)/J20)-J20*(-I20+H20*(E20-O20)/J20))/T20</f>
        <v>#DIV/0!</v>
      </c>
      <c r="AB20" s="2" t="e">
        <f aca="true" t="shared" si="21" ref="AB20:AB73">(E20-O20)*(-I20+H20*(E20-O20)/J20)/T20</f>
        <v>#DIV/0!</v>
      </c>
      <c r="AC20" s="7" t="e">
        <f aca="true" t="shared" si="22" ref="AC20:AC73">AA20/SQRT(AA20^2+AB20^2+1)</f>
        <v>#DIV/0!</v>
      </c>
      <c r="AD20" s="7" t="e">
        <f aca="true" t="shared" si="23" ref="AD20:AD73">AB20/SQRT(AA20^2+AB20^2+1)</f>
        <v>#DIV/0!</v>
      </c>
      <c r="AE20" s="7" t="e">
        <f aca="true" t="shared" si="24" ref="AE20:AE73">SQRT(1-AC20^2-AD20^2)</f>
        <v>#DIV/0!</v>
      </c>
      <c r="AF20" s="2" t="e">
        <f aca="true" t="shared" si="25" ref="AF20:AF73">(E20-P20)*(J20-(F20-P20)*(E20-P20)/J20)</f>
        <v>#DIV/0!</v>
      </c>
      <c r="AG20" s="2" t="e">
        <f aca="true" t="shared" si="26" ref="AG20:AG73">(-I20*(J20-(F20-P20)*(E20-P20)/J20)-J20*(-I20+H20*(E20-P20)/J20))/T20</f>
        <v>#DIV/0!</v>
      </c>
      <c r="AH20" s="2" t="e">
        <f aca="true" t="shared" si="27" ref="AH20:AH73">(E20-P20)*(-I20+H20*(E20-P20)/J20)/T20</f>
        <v>#DIV/0!</v>
      </c>
      <c r="AI20" s="7" t="e">
        <f aca="true" t="shared" si="28" ref="AI20:AI73">AG20/SQRT(AG20^2+AH20^2+1)</f>
        <v>#DIV/0!</v>
      </c>
      <c r="AJ20" s="7" t="e">
        <f aca="true" t="shared" si="29" ref="AJ20:AJ73">AH20/SQRT(AG20^2+AH20^2+1)</f>
        <v>#DIV/0!</v>
      </c>
      <c r="AK20" s="7" t="e">
        <f aca="true" t="shared" si="30" ref="AK20:AK73">SQRT(1-AI20^2-AJ20^2)</f>
        <v>#DIV/0!</v>
      </c>
    </row>
    <row r="21" spans="1:37" ht="12">
      <c r="A21" s="17">
        <f aca="true" t="shared" si="31" ref="A21:A84">A20-5</f>
        <v>80</v>
      </c>
      <c r="B21" s="2">
        <f>COS(Material!$L$5/180*PI())*COS(A21/180*PI())</f>
        <v>0.17364817766693041</v>
      </c>
      <c r="C21" s="2">
        <f>COS(A21/180*PI())*SIN(Material!$L$5/180*PI())</f>
        <v>0</v>
      </c>
      <c r="D21" s="2">
        <f t="shared" si="9"/>
        <v>0.984807753012208</v>
      </c>
      <c r="E21" s="2">
        <f t="shared" si="0"/>
        <v>1.3315686515460694</v>
      </c>
      <c r="F21" s="2">
        <f t="shared" si="1"/>
        <v>1.1033720306044712</v>
      </c>
      <c r="G21" s="2">
        <f t="shared" si="2"/>
        <v>3.4700434401116538</v>
      </c>
      <c r="H21" s="2">
        <f t="shared" si="3"/>
        <v>0</v>
      </c>
      <c r="I21" s="2">
        <f t="shared" si="4"/>
        <v>0.6276069630026023</v>
      </c>
      <c r="J21" s="2">
        <f t="shared" si="5"/>
        <v>0</v>
      </c>
      <c r="K21" s="2">
        <f t="shared" si="10"/>
        <v>-5.904984122262194</v>
      </c>
      <c r="L21" s="2">
        <f t="shared" si="11"/>
        <v>9.524675048093773</v>
      </c>
      <c r="M21" s="2">
        <f t="shared" si="12"/>
        <v>-4.663634218160268</v>
      </c>
      <c r="N21" s="6">
        <v>1.1033648810590768</v>
      </c>
      <c r="O21" s="6">
        <v>1.1610169057248068</v>
      </c>
      <c r="P21" s="6">
        <v>3.6406282541648167</v>
      </c>
      <c r="Q21" s="7">
        <f t="shared" si="6"/>
        <v>2.3371355077274782</v>
      </c>
      <c r="R21" s="7">
        <f t="shared" si="7"/>
        <v>2.397417035933092</v>
      </c>
      <c r="S21" s="7">
        <f t="shared" si="8"/>
        <v>4.2453400510831605</v>
      </c>
      <c r="T21" s="2" t="e">
        <f t="shared" si="13"/>
        <v>#DIV/0!</v>
      </c>
      <c r="U21" s="2" t="e">
        <f t="shared" si="14"/>
        <v>#DIV/0!</v>
      </c>
      <c r="V21" s="2" t="e">
        <f t="shared" si="15"/>
        <v>#DIV/0!</v>
      </c>
      <c r="W21" s="7" t="e">
        <f t="shared" si="16"/>
        <v>#DIV/0!</v>
      </c>
      <c r="X21" s="7" t="e">
        <f t="shared" si="17"/>
        <v>#DIV/0!</v>
      </c>
      <c r="Y21" s="7" t="e">
        <f t="shared" si="18"/>
        <v>#DIV/0!</v>
      </c>
      <c r="Z21" s="2" t="e">
        <f t="shared" si="19"/>
        <v>#DIV/0!</v>
      </c>
      <c r="AA21" s="2" t="e">
        <f t="shared" si="20"/>
        <v>#DIV/0!</v>
      </c>
      <c r="AB21" s="2" t="e">
        <f t="shared" si="21"/>
        <v>#DIV/0!</v>
      </c>
      <c r="AC21" s="7" t="e">
        <f t="shared" si="22"/>
        <v>#DIV/0!</v>
      </c>
      <c r="AD21" s="7" t="e">
        <f t="shared" si="23"/>
        <v>#DIV/0!</v>
      </c>
      <c r="AE21" s="7" t="e">
        <f t="shared" si="24"/>
        <v>#DIV/0!</v>
      </c>
      <c r="AF21" s="2" t="e">
        <f t="shared" si="25"/>
        <v>#DIV/0!</v>
      </c>
      <c r="AG21" s="2" t="e">
        <f t="shared" si="26"/>
        <v>#DIV/0!</v>
      </c>
      <c r="AH21" s="2" t="e">
        <f t="shared" si="27"/>
        <v>#DIV/0!</v>
      </c>
      <c r="AI21" s="7" t="e">
        <f t="shared" si="28"/>
        <v>#DIV/0!</v>
      </c>
      <c r="AJ21" s="7" t="e">
        <f t="shared" si="29"/>
        <v>#DIV/0!</v>
      </c>
      <c r="AK21" s="7" t="e">
        <f t="shared" si="30"/>
        <v>#DIV/0!</v>
      </c>
    </row>
    <row r="22" spans="1:37" ht="12">
      <c r="A22" s="17">
        <f t="shared" si="31"/>
        <v>75</v>
      </c>
      <c r="B22" s="2">
        <f>COS(Material!$L$5/180*PI())*COS(A22/180*PI())</f>
        <v>0.25881904510252074</v>
      </c>
      <c r="C22" s="2">
        <f>COS(A22/180*PI())*SIN(Material!$L$5/180*PI())</f>
        <v>0</v>
      </c>
      <c r="D22" s="2">
        <f t="shared" si="9"/>
        <v>0.9659258262890683</v>
      </c>
      <c r="E22" s="2">
        <f t="shared" si="0"/>
        <v>1.4678530029987884</v>
      </c>
      <c r="F22" s="2">
        <f t="shared" si="1"/>
        <v>1.168567517650772</v>
      </c>
      <c r="G22" s="2">
        <f t="shared" si="2"/>
        <v>3.384589468389949</v>
      </c>
      <c r="H22" s="2">
        <f t="shared" si="3"/>
        <v>0</v>
      </c>
      <c r="I22" s="2">
        <f t="shared" si="4"/>
        <v>0.9175</v>
      </c>
      <c r="J22" s="2">
        <f t="shared" si="5"/>
        <v>0</v>
      </c>
      <c r="K22" s="2">
        <f t="shared" si="10"/>
        <v>-6.021009989039509</v>
      </c>
      <c r="L22" s="2">
        <f t="shared" si="11"/>
        <v>9.796680218428174</v>
      </c>
      <c r="M22" s="2">
        <f t="shared" si="12"/>
        <v>-4.8218292571102</v>
      </c>
      <c r="N22" s="6">
        <v>1.099465727186346</v>
      </c>
      <c r="O22" s="6">
        <v>1.1685805547987704</v>
      </c>
      <c r="P22" s="6">
        <v>3.7529751394003754</v>
      </c>
      <c r="Q22" s="7">
        <f t="shared" si="6"/>
        <v>2.333002280225282</v>
      </c>
      <c r="R22" s="7">
        <f t="shared" si="7"/>
        <v>2.405213556314504</v>
      </c>
      <c r="S22" s="7">
        <f t="shared" si="8"/>
        <v>4.3103462562208055</v>
      </c>
      <c r="T22" s="2" t="e">
        <f t="shared" si="13"/>
        <v>#DIV/0!</v>
      </c>
      <c r="U22" s="2" t="e">
        <f t="shared" si="14"/>
        <v>#DIV/0!</v>
      </c>
      <c r="V22" s="2" t="e">
        <f t="shared" si="15"/>
        <v>#DIV/0!</v>
      </c>
      <c r="W22" s="7" t="e">
        <f t="shared" si="16"/>
        <v>#DIV/0!</v>
      </c>
      <c r="X22" s="7" t="e">
        <f t="shared" si="17"/>
        <v>#DIV/0!</v>
      </c>
      <c r="Y22" s="7" t="e">
        <f t="shared" si="18"/>
        <v>#DIV/0!</v>
      </c>
      <c r="Z22" s="2" t="e">
        <f t="shared" si="19"/>
        <v>#DIV/0!</v>
      </c>
      <c r="AA22" s="2" t="e">
        <f t="shared" si="20"/>
        <v>#DIV/0!</v>
      </c>
      <c r="AB22" s="2" t="e">
        <f t="shared" si="21"/>
        <v>#DIV/0!</v>
      </c>
      <c r="AC22" s="7" t="e">
        <f t="shared" si="22"/>
        <v>#DIV/0!</v>
      </c>
      <c r="AD22" s="7" t="e">
        <f t="shared" si="23"/>
        <v>#DIV/0!</v>
      </c>
      <c r="AE22" s="7" t="e">
        <f t="shared" si="24"/>
        <v>#DIV/0!</v>
      </c>
      <c r="AF22" s="2" t="e">
        <f t="shared" si="25"/>
        <v>#DIV/0!</v>
      </c>
      <c r="AG22" s="2" t="e">
        <f t="shared" si="26"/>
        <v>#DIV/0!</v>
      </c>
      <c r="AH22" s="2" t="e">
        <f t="shared" si="27"/>
        <v>#DIV/0!</v>
      </c>
      <c r="AI22" s="7" t="e">
        <f t="shared" si="28"/>
        <v>#DIV/0!</v>
      </c>
      <c r="AJ22" s="7" t="e">
        <f t="shared" si="29"/>
        <v>#DIV/0!</v>
      </c>
      <c r="AK22" s="7" t="e">
        <f t="shared" si="30"/>
        <v>#DIV/0!</v>
      </c>
    </row>
    <row r="23" spans="1:37" ht="12">
      <c r="A23" s="17">
        <f t="shared" si="31"/>
        <v>70</v>
      </c>
      <c r="B23" s="2">
        <f>COS(Material!$L$5/180*PI())*COS(A23/180*PI())</f>
        <v>0.3420201433256688</v>
      </c>
      <c r="C23" s="2">
        <f>COS(A23/180*PI())*SIN(Material!$L$5/180*PI())</f>
        <v>0</v>
      </c>
      <c r="D23" s="2">
        <f t="shared" si="9"/>
        <v>0.9396926207859083</v>
      </c>
      <c r="E23" s="2">
        <f t="shared" si="0"/>
        <v>1.6528177802298907</v>
      </c>
      <c r="F23" s="2">
        <f t="shared" si="1"/>
        <v>1.2570506678397044</v>
      </c>
      <c r="G23" s="2">
        <f t="shared" si="2"/>
        <v>3.268611554018014</v>
      </c>
      <c r="H23" s="2">
        <f t="shared" si="3"/>
        <v>0</v>
      </c>
      <c r="I23" s="2">
        <f t="shared" si="4"/>
        <v>1.1795152637747999</v>
      </c>
      <c r="J23" s="2">
        <f t="shared" si="5"/>
        <v>0</v>
      </c>
      <c r="K23" s="2">
        <f t="shared" si="10"/>
        <v>-6.178480002087609</v>
      </c>
      <c r="L23" s="2">
        <f t="shared" si="11"/>
        <v>10.197649067010332</v>
      </c>
      <c r="M23" s="2">
        <f t="shared" si="12"/>
        <v>-5.042235172800511</v>
      </c>
      <c r="N23" s="6">
        <v>1.031045593862988</v>
      </c>
      <c r="O23" s="6">
        <v>1.2570510052654877</v>
      </c>
      <c r="P23" s="6">
        <v>3.890383733113402</v>
      </c>
      <c r="Q23" s="7">
        <f t="shared" si="6"/>
        <v>2.259244587961342</v>
      </c>
      <c r="R23" s="7">
        <f t="shared" si="7"/>
        <v>2.494599121811362</v>
      </c>
      <c r="S23" s="7">
        <f t="shared" si="8"/>
        <v>4.388544794285742</v>
      </c>
      <c r="T23" s="2" t="e">
        <f t="shared" si="13"/>
        <v>#DIV/0!</v>
      </c>
      <c r="U23" s="2" t="e">
        <f t="shared" si="14"/>
        <v>#DIV/0!</v>
      </c>
      <c r="V23" s="2" t="e">
        <f t="shared" si="15"/>
        <v>#DIV/0!</v>
      </c>
      <c r="W23" s="7" t="e">
        <f t="shared" si="16"/>
        <v>#DIV/0!</v>
      </c>
      <c r="X23" s="7" t="e">
        <f t="shared" si="17"/>
        <v>#DIV/0!</v>
      </c>
      <c r="Y23" s="7" t="e">
        <f t="shared" si="18"/>
        <v>#DIV/0!</v>
      </c>
      <c r="Z23" s="2" t="e">
        <f t="shared" si="19"/>
        <v>#DIV/0!</v>
      </c>
      <c r="AA23" s="2" t="e">
        <f t="shared" si="20"/>
        <v>#DIV/0!</v>
      </c>
      <c r="AB23" s="2" t="e">
        <f t="shared" si="21"/>
        <v>#DIV/0!</v>
      </c>
      <c r="AC23" s="7" t="e">
        <f t="shared" si="22"/>
        <v>#DIV/0!</v>
      </c>
      <c r="AD23" s="7" t="e">
        <f t="shared" si="23"/>
        <v>#DIV/0!</v>
      </c>
      <c r="AE23" s="7" t="e">
        <f t="shared" si="24"/>
        <v>#DIV/0!</v>
      </c>
      <c r="AF23" s="2" t="e">
        <f t="shared" si="25"/>
        <v>#DIV/0!</v>
      </c>
      <c r="AG23" s="2" t="e">
        <f t="shared" si="26"/>
        <v>#DIV/0!</v>
      </c>
      <c r="AH23" s="2" t="e">
        <f t="shared" si="27"/>
        <v>#DIV/0!</v>
      </c>
      <c r="AI23" s="7" t="e">
        <f t="shared" si="28"/>
        <v>#DIV/0!</v>
      </c>
      <c r="AJ23" s="7" t="e">
        <f t="shared" si="29"/>
        <v>#DIV/0!</v>
      </c>
      <c r="AK23" s="7" t="e">
        <f t="shared" si="30"/>
        <v>#DIV/0!</v>
      </c>
    </row>
    <row r="24" spans="1:37" ht="12">
      <c r="A24" s="17">
        <f t="shared" si="31"/>
        <v>65</v>
      </c>
      <c r="B24" s="2">
        <f>COS(Material!$L$5/180*PI())*COS(A24/180*PI())</f>
        <v>0.42261826174069944</v>
      </c>
      <c r="C24" s="2">
        <f>COS(A24/180*PI())*SIN(Material!$L$5/180*PI())</f>
        <v>0</v>
      </c>
      <c r="D24" s="2">
        <f t="shared" si="9"/>
        <v>0.9063077870366499</v>
      </c>
      <c r="E24" s="2">
        <f t="shared" si="0"/>
        <v>1.8808429220799021</v>
      </c>
      <c r="F24" s="2">
        <f t="shared" si="1"/>
        <v>1.3661329654274126</v>
      </c>
      <c r="G24" s="2">
        <f t="shared" si="2"/>
        <v>3.1256336272363856</v>
      </c>
      <c r="H24" s="2">
        <f t="shared" si="3"/>
        <v>0</v>
      </c>
      <c r="I24" s="2">
        <f t="shared" si="4"/>
        <v>1.4056915531233245</v>
      </c>
      <c r="J24" s="2">
        <f t="shared" si="5"/>
        <v>0</v>
      </c>
      <c r="K24" s="2">
        <f t="shared" si="10"/>
        <v>-6.372609514743701</v>
      </c>
      <c r="L24" s="2">
        <f t="shared" si="11"/>
        <v>10.742369796940483</v>
      </c>
      <c r="M24" s="2">
        <f t="shared" si="12"/>
        <v>-5.331821801422837</v>
      </c>
      <c r="N24" s="6">
        <v>0.9659207703557003</v>
      </c>
      <c r="O24" s="6">
        <v>1.3661373995436035</v>
      </c>
      <c r="P24" s="6">
        <v>4.040555651826186</v>
      </c>
      <c r="Q24" s="7">
        <f t="shared" si="6"/>
        <v>2.1867295195931074</v>
      </c>
      <c r="R24" s="7">
        <f t="shared" si="7"/>
        <v>2.6005877092273155</v>
      </c>
      <c r="S24" s="7">
        <f t="shared" si="8"/>
        <v>4.472443487805608</v>
      </c>
      <c r="T24" s="2" t="e">
        <f t="shared" si="13"/>
        <v>#DIV/0!</v>
      </c>
      <c r="U24" s="2" t="e">
        <f t="shared" si="14"/>
        <v>#DIV/0!</v>
      </c>
      <c r="V24" s="2" t="e">
        <f t="shared" si="15"/>
        <v>#DIV/0!</v>
      </c>
      <c r="W24" s="7" t="e">
        <f t="shared" si="16"/>
        <v>#DIV/0!</v>
      </c>
      <c r="X24" s="7" t="e">
        <f t="shared" si="17"/>
        <v>#DIV/0!</v>
      </c>
      <c r="Y24" s="7" t="e">
        <f t="shared" si="18"/>
        <v>#DIV/0!</v>
      </c>
      <c r="Z24" s="2" t="e">
        <f t="shared" si="19"/>
        <v>#DIV/0!</v>
      </c>
      <c r="AA24" s="2" t="e">
        <f t="shared" si="20"/>
        <v>#DIV/0!</v>
      </c>
      <c r="AB24" s="2" t="e">
        <f t="shared" si="21"/>
        <v>#DIV/0!</v>
      </c>
      <c r="AC24" s="7" t="e">
        <f t="shared" si="22"/>
        <v>#DIV/0!</v>
      </c>
      <c r="AD24" s="7" t="e">
        <f t="shared" si="23"/>
        <v>#DIV/0!</v>
      </c>
      <c r="AE24" s="7" t="e">
        <f t="shared" si="24"/>
        <v>#DIV/0!</v>
      </c>
      <c r="AF24" s="2" t="e">
        <f t="shared" si="25"/>
        <v>#DIV/0!</v>
      </c>
      <c r="AG24" s="2" t="e">
        <f t="shared" si="26"/>
        <v>#DIV/0!</v>
      </c>
      <c r="AH24" s="2" t="e">
        <f t="shared" si="27"/>
        <v>#DIV/0!</v>
      </c>
      <c r="AI24" s="7" t="e">
        <f t="shared" si="28"/>
        <v>#DIV/0!</v>
      </c>
      <c r="AJ24" s="7" t="e">
        <f t="shared" si="29"/>
        <v>#DIV/0!</v>
      </c>
      <c r="AK24" s="7" t="e">
        <f t="shared" si="30"/>
        <v>#DIV/0!</v>
      </c>
    </row>
    <row r="25" spans="1:37" ht="12">
      <c r="A25" s="17">
        <f t="shared" si="31"/>
        <v>60</v>
      </c>
      <c r="B25" s="2">
        <f>COS(Material!$L$5/180*PI())*COS(A25/180*PI())</f>
        <v>0.5000000000000001</v>
      </c>
      <c r="C25" s="2">
        <f>COS(A25/180*PI())*SIN(Material!$L$5/180*PI())</f>
        <v>0</v>
      </c>
      <c r="D25" s="2">
        <f t="shared" si="9"/>
        <v>0.8660254037844386</v>
      </c>
      <c r="E25" s="2">
        <f t="shared" si="0"/>
        <v>2.1450000000000005</v>
      </c>
      <c r="F25" s="2">
        <f t="shared" si="1"/>
        <v>1.4925000000000002</v>
      </c>
      <c r="G25" s="2">
        <f t="shared" si="2"/>
        <v>2.96</v>
      </c>
      <c r="H25" s="2">
        <f t="shared" si="3"/>
        <v>0</v>
      </c>
      <c r="I25" s="2">
        <f t="shared" si="4"/>
        <v>1.5891566159444452</v>
      </c>
      <c r="J25" s="2">
        <f t="shared" si="5"/>
        <v>0</v>
      </c>
      <c r="K25" s="2">
        <f t="shared" si="10"/>
        <v>-6.5975</v>
      </c>
      <c r="L25" s="2">
        <f t="shared" si="11"/>
        <v>11.442993750000003</v>
      </c>
      <c r="M25" s="2">
        <f t="shared" si="12"/>
        <v>-5.706993515625</v>
      </c>
      <c r="N25" s="6">
        <v>0.9119284528466339</v>
      </c>
      <c r="O25" s="6">
        <v>1.4925000537303128</v>
      </c>
      <c r="P25" s="6">
        <v>4.193071546989628</v>
      </c>
      <c r="Q25" s="7">
        <f t="shared" si="6"/>
        <v>2.124734640212742</v>
      </c>
      <c r="R25" s="7">
        <f t="shared" si="7"/>
        <v>2.7182005311193995</v>
      </c>
      <c r="S25" s="7">
        <f t="shared" si="8"/>
        <v>4.556070668415078</v>
      </c>
      <c r="T25" s="2" t="e">
        <f t="shared" si="13"/>
        <v>#DIV/0!</v>
      </c>
      <c r="U25" s="2" t="e">
        <f t="shared" si="14"/>
        <v>#DIV/0!</v>
      </c>
      <c r="V25" s="2" t="e">
        <f t="shared" si="15"/>
        <v>#DIV/0!</v>
      </c>
      <c r="W25" s="7" t="e">
        <f t="shared" si="16"/>
        <v>#DIV/0!</v>
      </c>
      <c r="X25" s="7" t="e">
        <f t="shared" si="17"/>
        <v>#DIV/0!</v>
      </c>
      <c r="Y25" s="7" t="e">
        <f t="shared" si="18"/>
        <v>#DIV/0!</v>
      </c>
      <c r="Z25" s="2" t="e">
        <f t="shared" si="19"/>
        <v>#DIV/0!</v>
      </c>
      <c r="AA25" s="2" t="e">
        <f t="shared" si="20"/>
        <v>#DIV/0!</v>
      </c>
      <c r="AB25" s="2" t="e">
        <f t="shared" si="21"/>
        <v>#DIV/0!</v>
      </c>
      <c r="AC25" s="7" t="e">
        <f t="shared" si="22"/>
        <v>#DIV/0!</v>
      </c>
      <c r="AD25" s="7" t="e">
        <f t="shared" si="23"/>
        <v>#DIV/0!</v>
      </c>
      <c r="AE25" s="7" t="e">
        <f t="shared" si="24"/>
        <v>#DIV/0!</v>
      </c>
      <c r="AF25" s="2" t="e">
        <f t="shared" si="25"/>
        <v>#DIV/0!</v>
      </c>
      <c r="AG25" s="2" t="e">
        <f t="shared" si="26"/>
        <v>#DIV/0!</v>
      </c>
      <c r="AH25" s="2" t="e">
        <f t="shared" si="27"/>
        <v>#DIV/0!</v>
      </c>
      <c r="AI25" s="7" t="e">
        <f t="shared" si="28"/>
        <v>#DIV/0!</v>
      </c>
      <c r="AJ25" s="7" t="e">
        <f t="shared" si="29"/>
        <v>#DIV/0!</v>
      </c>
      <c r="AK25" s="7" t="e">
        <f t="shared" si="30"/>
        <v>#DIV/0!</v>
      </c>
    </row>
    <row r="26" spans="1:37" ht="12">
      <c r="A26" s="17">
        <f t="shared" si="31"/>
        <v>55</v>
      </c>
      <c r="B26" s="2">
        <f>COS(Material!$L$5/180*PI())*COS(A26/180*PI())</f>
        <v>0.5735764363510462</v>
      </c>
      <c r="C26" s="2">
        <f>COS(A26/180*PI())*SIN(Material!$L$5/180*PI())</f>
        <v>0</v>
      </c>
      <c r="D26" s="2">
        <f t="shared" si="9"/>
        <v>0.8191520442889918</v>
      </c>
      <c r="E26" s="2">
        <f t="shared" si="0"/>
        <v>2.437262734847513</v>
      </c>
      <c r="F26" s="2">
        <f t="shared" si="1"/>
        <v>1.6323121731567833</v>
      </c>
      <c r="G26" s="2">
        <f t="shared" si="2"/>
        <v>2.776743366257776</v>
      </c>
      <c r="H26" s="2">
        <f t="shared" si="3"/>
        <v>0</v>
      </c>
      <c r="I26" s="2">
        <f t="shared" si="4"/>
        <v>1.724335959142142</v>
      </c>
      <c r="J26" s="2">
        <f t="shared" si="5"/>
        <v>0</v>
      </c>
      <c r="K26" s="2">
        <f t="shared" si="10"/>
        <v>-6.846318274262073</v>
      </c>
      <c r="L26" s="2">
        <f t="shared" si="11"/>
        <v>12.305204260572365</v>
      </c>
      <c r="M26" s="2">
        <f t="shared" si="12"/>
        <v>-6.193512489930352</v>
      </c>
      <c r="N26" s="6">
        <v>0.874331621775248</v>
      </c>
      <c r="O26" s="6">
        <v>1.6323121737553896</v>
      </c>
      <c r="P26" s="6">
        <v>4.339673323874258</v>
      </c>
      <c r="Q26" s="7">
        <f t="shared" si="6"/>
        <v>2.0804745528902777</v>
      </c>
      <c r="R26" s="7">
        <f t="shared" si="7"/>
        <v>2.8426665888603115</v>
      </c>
      <c r="S26" s="7">
        <f t="shared" si="8"/>
        <v>4.635033042633915</v>
      </c>
      <c r="T26" s="2" t="e">
        <f t="shared" si="13"/>
        <v>#DIV/0!</v>
      </c>
      <c r="U26" s="2" t="e">
        <f t="shared" si="14"/>
        <v>#DIV/0!</v>
      </c>
      <c r="V26" s="2" t="e">
        <f t="shared" si="15"/>
        <v>#DIV/0!</v>
      </c>
      <c r="W26" s="7" t="e">
        <f t="shared" si="16"/>
        <v>#DIV/0!</v>
      </c>
      <c r="X26" s="7" t="e">
        <f t="shared" si="17"/>
        <v>#DIV/0!</v>
      </c>
      <c r="Y26" s="7" t="e">
        <f t="shared" si="18"/>
        <v>#DIV/0!</v>
      </c>
      <c r="Z26" s="2" t="e">
        <f t="shared" si="19"/>
        <v>#DIV/0!</v>
      </c>
      <c r="AA26" s="2" t="e">
        <f t="shared" si="20"/>
        <v>#DIV/0!</v>
      </c>
      <c r="AB26" s="2" t="e">
        <f t="shared" si="21"/>
        <v>#DIV/0!</v>
      </c>
      <c r="AC26" s="7" t="e">
        <f t="shared" si="22"/>
        <v>#DIV/0!</v>
      </c>
      <c r="AD26" s="7" t="e">
        <f t="shared" si="23"/>
        <v>#DIV/0!</v>
      </c>
      <c r="AE26" s="7" t="e">
        <f t="shared" si="24"/>
        <v>#DIV/0!</v>
      </c>
      <c r="AF26" s="2" t="e">
        <f t="shared" si="25"/>
        <v>#DIV/0!</v>
      </c>
      <c r="AG26" s="2" t="e">
        <f t="shared" si="26"/>
        <v>#DIV/0!</v>
      </c>
      <c r="AH26" s="2" t="e">
        <f t="shared" si="27"/>
        <v>#DIV/0!</v>
      </c>
      <c r="AI26" s="7" t="e">
        <f t="shared" si="28"/>
        <v>#DIV/0!</v>
      </c>
      <c r="AJ26" s="7" t="e">
        <f t="shared" si="29"/>
        <v>#DIV/0!</v>
      </c>
      <c r="AK26" s="7" t="e">
        <f t="shared" si="30"/>
        <v>#DIV/0!</v>
      </c>
    </row>
    <row r="27" spans="1:37" ht="12">
      <c r="A27" s="17">
        <f t="shared" si="31"/>
        <v>50</v>
      </c>
      <c r="B27" s="2">
        <f>COS(Material!$L$5/180*PI())*COS(A27/180*PI())</f>
        <v>0.6427876096865394</v>
      </c>
      <c r="C27" s="2">
        <f>COS(A27/180*PI())*SIN(Material!$L$5/180*PI())</f>
        <v>0</v>
      </c>
      <c r="D27" s="2">
        <f t="shared" si="9"/>
        <v>0.766044443118978</v>
      </c>
      <c r="E27" s="2">
        <f t="shared" si="0"/>
        <v>2.748750871316179</v>
      </c>
      <c r="F27" s="2">
        <f t="shared" si="1"/>
        <v>1.7813213627647666</v>
      </c>
      <c r="G27" s="2">
        <f t="shared" si="2"/>
        <v>2.5814318860936387</v>
      </c>
      <c r="H27" s="2">
        <f t="shared" si="3"/>
        <v>0</v>
      </c>
      <c r="I27" s="2">
        <f t="shared" si="4"/>
        <v>1.8071222267774016</v>
      </c>
      <c r="J27" s="2">
        <f t="shared" si="5"/>
        <v>0</v>
      </c>
      <c r="K27" s="2">
        <f t="shared" si="10"/>
        <v>-7.111504120174584</v>
      </c>
      <c r="L27" s="2">
        <f t="shared" si="11"/>
        <v>13.324790816844859</v>
      </c>
      <c r="M27" s="2">
        <f t="shared" si="12"/>
        <v>-6.822500727454386</v>
      </c>
      <c r="N27" s="6">
        <v>0.8560335708252244</v>
      </c>
      <c r="O27" s="6">
        <v>1.7813243591361294</v>
      </c>
      <c r="P27" s="6">
        <v>4.47414904945773</v>
      </c>
      <c r="Q27" s="7">
        <f t="shared" si="6"/>
        <v>2.0585893117813274</v>
      </c>
      <c r="R27" s="7">
        <f t="shared" si="7"/>
        <v>2.96958539555036</v>
      </c>
      <c r="S27" s="7">
        <f t="shared" si="8"/>
        <v>4.706299259512486</v>
      </c>
      <c r="T27" s="2" t="e">
        <f t="shared" si="13"/>
        <v>#DIV/0!</v>
      </c>
      <c r="U27" s="2" t="e">
        <f t="shared" si="14"/>
        <v>#DIV/0!</v>
      </c>
      <c r="V27" s="2" t="e">
        <f t="shared" si="15"/>
        <v>#DIV/0!</v>
      </c>
      <c r="W27" s="7" t="e">
        <f t="shared" si="16"/>
        <v>#DIV/0!</v>
      </c>
      <c r="X27" s="7" t="e">
        <f t="shared" si="17"/>
        <v>#DIV/0!</v>
      </c>
      <c r="Y27" s="7" t="e">
        <f t="shared" si="18"/>
        <v>#DIV/0!</v>
      </c>
      <c r="Z27" s="2" t="e">
        <f t="shared" si="19"/>
        <v>#DIV/0!</v>
      </c>
      <c r="AA27" s="2" t="e">
        <f t="shared" si="20"/>
        <v>#DIV/0!</v>
      </c>
      <c r="AB27" s="2" t="e">
        <f t="shared" si="21"/>
        <v>#DIV/0!</v>
      </c>
      <c r="AC27" s="7" t="e">
        <f t="shared" si="22"/>
        <v>#DIV/0!</v>
      </c>
      <c r="AD27" s="7" t="e">
        <f t="shared" si="23"/>
        <v>#DIV/0!</v>
      </c>
      <c r="AE27" s="7" t="e">
        <f t="shared" si="24"/>
        <v>#DIV/0!</v>
      </c>
      <c r="AF27" s="2" t="e">
        <f t="shared" si="25"/>
        <v>#DIV/0!</v>
      </c>
      <c r="AG27" s="2" t="e">
        <f t="shared" si="26"/>
        <v>#DIV/0!</v>
      </c>
      <c r="AH27" s="2" t="e">
        <f t="shared" si="27"/>
        <v>#DIV/0!</v>
      </c>
      <c r="AI27" s="7" t="e">
        <f t="shared" si="28"/>
        <v>#DIV/0!</v>
      </c>
      <c r="AJ27" s="7" t="e">
        <f t="shared" si="29"/>
        <v>#DIV/0!</v>
      </c>
      <c r="AK27" s="7" t="e">
        <f t="shared" si="30"/>
        <v>#DIV/0!</v>
      </c>
    </row>
    <row r="28" spans="1:37" ht="12">
      <c r="A28" s="17">
        <f t="shared" si="31"/>
        <v>45</v>
      </c>
      <c r="B28" s="2">
        <f>COS(Material!$L$5/180*PI())*COS(A28/180*PI())</f>
        <v>0.7071067811865476</v>
      </c>
      <c r="C28" s="2">
        <f>COS(A28/180*PI())*SIN(Material!$L$5/180*PI())</f>
        <v>0</v>
      </c>
      <c r="D28" s="2">
        <f t="shared" si="9"/>
        <v>0.7071067811865475</v>
      </c>
      <c r="E28" s="2">
        <f t="shared" si="0"/>
        <v>3.0700000000000003</v>
      </c>
      <c r="F28" s="2">
        <f t="shared" si="1"/>
        <v>1.935</v>
      </c>
      <c r="G28" s="2">
        <f t="shared" si="2"/>
        <v>2.38</v>
      </c>
      <c r="H28" s="2">
        <f t="shared" si="3"/>
        <v>0</v>
      </c>
      <c r="I28" s="2">
        <f t="shared" si="4"/>
        <v>1.835</v>
      </c>
      <c r="J28" s="2">
        <f t="shared" si="5"/>
        <v>0</v>
      </c>
      <c r="K28" s="2">
        <f t="shared" si="10"/>
        <v>-7.385000000000001</v>
      </c>
      <c r="L28" s="2">
        <f t="shared" si="11"/>
        <v>14.485125000000002</v>
      </c>
      <c r="M28" s="2">
        <f t="shared" si="12"/>
        <v>-7.6226906250000015</v>
      </c>
      <c r="N28" s="6">
        <v>0.8578497389273372</v>
      </c>
      <c r="O28" s="6">
        <v>1.9350003412229637</v>
      </c>
      <c r="P28" s="6">
        <v>4.592150237206672</v>
      </c>
      <c r="Q28" s="7">
        <f t="shared" si="6"/>
        <v>2.0607719150306023</v>
      </c>
      <c r="R28" s="7">
        <f t="shared" si="7"/>
        <v>3.095029823768209</v>
      </c>
      <c r="S28" s="7">
        <f t="shared" si="8"/>
        <v>4.767957321104564</v>
      </c>
      <c r="T28" s="2" t="e">
        <f t="shared" si="13"/>
        <v>#DIV/0!</v>
      </c>
      <c r="U28" s="2" t="e">
        <f t="shared" si="14"/>
        <v>#DIV/0!</v>
      </c>
      <c r="V28" s="2" t="e">
        <f t="shared" si="15"/>
        <v>#DIV/0!</v>
      </c>
      <c r="W28" s="7" t="e">
        <f t="shared" si="16"/>
        <v>#DIV/0!</v>
      </c>
      <c r="X28" s="7" t="e">
        <f t="shared" si="17"/>
        <v>#DIV/0!</v>
      </c>
      <c r="Y28" s="7" t="e">
        <f t="shared" si="18"/>
        <v>#DIV/0!</v>
      </c>
      <c r="Z28" s="2" t="e">
        <f t="shared" si="19"/>
        <v>#DIV/0!</v>
      </c>
      <c r="AA28" s="2" t="e">
        <f t="shared" si="20"/>
        <v>#DIV/0!</v>
      </c>
      <c r="AB28" s="2" t="e">
        <f t="shared" si="21"/>
        <v>#DIV/0!</v>
      </c>
      <c r="AC28" s="7" t="e">
        <f t="shared" si="22"/>
        <v>#DIV/0!</v>
      </c>
      <c r="AD28" s="7" t="e">
        <f t="shared" si="23"/>
        <v>#DIV/0!</v>
      </c>
      <c r="AE28" s="7" t="e">
        <f t="shared" si="24"/>
        <v>#DIV/0!</v>
      </c>
      <c r="AF28" s="2" t="e">
        <f t="shared" si="25"/>
        <v>#DIV/0!</v>
      </c>
      <c r="AG28" s="2" t="e">
        <f t="shared" si="26"/>
        <v>#DIV/0!</v>
      </c>
      <c r="AH28" s="2" t="e">
        <f t="shared" si="27"/>
        <v>#DIV/0!</v>
      </c>
      <c r="AI28" s="7" t="e">
        <f t="shared" si="28"/>
        <v>#DIV/0!</v>
      </c>
      <c r="AJ28" s="7" t="e">
        <f t="shared" si="29"/>
        <v>#DIV/0!</v>
      </c>
      <c r="AK28" s="7" t="e">
        <f t="shared" si="30"/>
        <v>#DIV/0!</v>
      </c>
    </row>
    <row r="29" spans="1:37" ht="12">
      <c r="A29" s="17">
        <f t="shared" si="31"/>
        <v>40</v>
      </c>
      <c r="B29" s="2">
        <f>COS(Material!$L$5/180*PI())*COS(A29/180*PI())</f>
        <v>0.766044443118978</v>
      </c>
      <c r="C29" s="2">
        <f>COS(A29/180*PI())*SIN(Material!$L$5/180*PI())</f>
        <v>0</v>
      </c>
      <c r="D29" s="2">
        <f t="shared" si="9"/>
        <v>0.6427876096865393</v>
      </c>
      <c r="E29" s="2">
        <f t="shared" si="0"/>
        <v>3.3912491286838207</v>
      </c>
      <c r="F29" s="2">
        <f t="shared" si="1"/>
        <v>2.0886786372352333</v>
      </c>
      <c r="G29" s="2">
        <f t="shared" si="2"/>
        <v>2.17856811390636</v>
      </c>
      <c r="H29" s="2">
        <f t="shared" si="3"/>
        <v>0</v>
      </c>
      <c r="I29" s="2">
        <f t="shared" si="4"/>
        <v>1.8071222267774016</v>
      </c>
      <c r="J29" s="2">
        <f t="shared" si="5"/>
        <v>0</v>
      </c>
      <c r="K29" s="2">
        <f t="shared" si="10"/>
        <v>-7.658495879825415</v>
      </c>
      <c r="L29" s="2">
        <f t="shared" si="11"/>
        <v>15.75593476345295</v>
      </c>
      <c r="M29" s="2">
        <f t="shared" si="12"/>
        <v>-8.61031967912316</v>
      </c>
      <c r="N29" s="6">
        <v>0.8787765210237933</v>
      </c>
      <c r="O29" s="6">
        <v>2.088678674121924</v>
      </c>
      <c r="P29" s="6">
        <v>4.691040720885224</v>
      </c>
      <c r="Q29" s="7">
        <f t="shared" si="6"/>
        <v>2.0857561738970047</v>
      </c>
      <c r="R29" s="7">
        <f t="shared" si="7"/>
        <v>3.2155860175475244</v>
      </c>
      <c r="S29" s="7">
        <f t="shared" si="8"/>
        <v>4.819022086042813</v>
      </c>
      <c r="T29" s="2" t="e">
        <f t="shared" si="13"/>
        <v>#DIV/0!</v>
      </c>
      <c r="U29" s="2" t="e">
        <f t="shared" si="14"/>
        <v>#DIV/0!</v>
      </c>
      <c r="V29" s="2" t="e">
        <f t="shared" si="15"/>
        <v>#DIV/0!</v>
      </c>
      <c r="W29" s="7" t="e">
        <f t="shared" si="16"/>
        <v>#DIV/0!</v>
      </c>
      <c r="X29" s="7" t="e">
        <f t="shared" si="17"/>
        <v>#DIV/0!</v>
      </c>
      <c r="Y29" s="7" t="e">
        <f t="shared" si="18"/>
        <v>#DIV/0!</v>
      </c>
      <c r="Z29" s="2" t="e">
        <f t="shared" si="19"/>
        <v>#DIV/0!</v>
      </c>
      <c r="AA29" s="2" t="e">
        <f t="shared" si="20"/>
        <v>#DIV/0!</v>
      </c>
      <c r="AB29" s="2" t="e">
        <f t="shared" si="21"/>
        <v>#DIV/0!</v>
      </c>
      <c r="AC29" s="7" t="e">
        <f t="shared" si="22"/>
        <v>#DIV/0!</v>
      </c>
      <c r="AD29" s="7" t="e">
        <f t="shared" si="23"/>
        <v>#DIV/0!</v>
      </c>
      <c r="AE29" s="7" t="e">
        <f t="shared" si="24"/>
        <v>#DIV/0!</v>
      </c>
      <c r="AF29" s="2" t="e">
        <f t="shared" si="25"/>
        <v>#DIV/0!</v>
      </c>
      <c r="AG29" s="2" t="e">
        <f t="shared" si="26"/>
        <v>#DIV/0!</v>
      </c>
      <c r="AH29" s="2" t="e">
        <f t="shared" si="27"/>
        <v>#DIV/0!</v>
      </c>
      <c r="AI29" s="7" t="e">
        <f t="shared" si="28"/>
        <v>#DIV/0!</v>
      </c>
      <c r="AJ29" s="7" t="e">
        <f t="shared" si="29"/>
        <v>#DIV/0!</v>
      </c>
      <c r="AK29" s="7" t="e">
        <f t="shared" si="30"/>
        <v>#DIV/0!</v>
      </c>
    </row>
    <row r="30" spans="1:37" ht="12">
      <c r="A30" s="17">
        <f t="shared" si="31"/>
        <v>35</v>
      </c>
      <c r="B30" s="2">
        <f>COS(Material!$L$5/180*PI())*COS(A30/180*PI())</f>
        <v>0.8191520442889918</v>
      </c>
      <c r="C30" s="2">
        <f>COS(A30/180*PI())*SIN(Material!$L$5/180*PI())</f>
        <v>0</v>
      </c>
      <c r="D30" s="2">
        <f t="shared" si="9"/>
        <v>0.573576436351046</v>
      </c>
      <c r="E30" s="2">
        <f t="shared" si="0"/>
        <v>3.702737265152487</v>
      </c>
      <c r="F30" s="2">
        <f t="shared" si="1"/>
        <v>2.2376878268432168</v>
      </c>
      <c r="G30" s="2">
        <f t="shared" si="2"/>
        <v>1.983256633742224</v>
      </c>
      <c r="H30" s="2">
        <f t="shared" si="3"/>
        <v>0</v>
      </c>
      <c r="I30" s="2">
        <f t="shared" si="4"/>
        <v>1.7243359591421417</v>
      </c>
      <c r="J30" s="2">
        <f t="shared" si="5"/>
        <v>0</v>
      </c>
      <c r="K30" s="2">
        <f t="shared" si="10"/>
        <v>-7.923681725737928</v>
      </c>
      <c r="L30" s="2">
        <f t="shared" si="11"/>
        <v>17.093623075189058</v>
      </c>
      <c r="M30" s="2">
        <f t="shared" si="12"/>
        <v>-9.779017457789276</v>
      </c>
      <c r="N30" s="6">
        <v>0.9162151961287117</v>
      </c>
      <c r="O30" s="6">
        <v>2.2376878306069745</v>
      </c>
      <c r="P30" s="6">
        <v>4.769778724414672</v>
      </c>
      <c r="Q30" s="7">
        <f t="shared" si="6"/>
        <v>2.129722703244813</v>
      </c>
      <c r="R30" s="7">
        <f t="shared" si="7"/>
        <v>3.3283122641599148</v>
      </c>
      <c r="S30" s="7">
        <f t="shared" si="8"/>
        <v>4.859296858851996</v>
      </c>
      <c r="T30" s="2" t="e">
        <f t="shared" si="13"/>
        <v>#DIV/0!</v>
      </c>
      <c r="U30" s="2" t="e">
        <f t="shared" si="14"/>
        <v>#DIV/0!</v>
      </c>
      <c r="V30" s="2" t="e">
        <f t="shared" si="15"/>
        <v>#DIV/0!</v>
      </c>
      <c r="W30" s="7" t="e">
        <f t="shared" si="16"/>
        <v>#DIV/0!</v>
      </c>
      <c r="X30" s="7" t="e">
        <f t="shared" si="17"/>
        <v>#DIV/0!</v>
      </c>
      <c r="Y30" s="7" t="e">
        <f t="shared" si="18"/>
        <v>#DIV/0!</v>
      </c>
      <c r="Z30" s="2" t="e">
        <f t="shared" si="19"/>
        <v>#DIV/0!</v>
      </c>
      <c r="AA30" s="2" t="e">
        <f t="shared" si="20"/>
        <v>#DIV/0!</v>
      </c>
      <c r="AB30" s="2" t="e">
        <f t="shared" si="21"/>
        <v>#DIV/0!</v>
      </c>
      <c r="AC30" s="7" t="e">
        <f t="shared" si="22"/>
        <v>#DIV/0!</v>
      </c>
      <c r="AD30" s="7" t="e">
        <f t="shared" si="23"/>
        <v>#DIV/0!</v>
      </c>
      <c r="AE30" s="7" t="e">
        <f t="shared" si="24"/>
        <v>#DIV/0!</v>
      </c>
      <c r="AF30" s="2" t="e">
        <f t="shared" si="25"/>
        <v>#DIV/0!</v>
      </c>
      <c r="AG30" s="2" t="e">
        <f t="shared" si="26"/>
        <v>#DIV/0!</v>
      </c>
      <c r="AH30" s="2" t="e">
        <f t="shared" si="27"/>
        <v>#DIV/0!</v>
      </c>
      <c r="AI30" s="7" t="e">
        <f t="shared" si="28"/>
        <v>#DIV/0!</v>
      </c>
      <c r="AJ30" s="7" t="e">
        <f t="shared" si="29"/>
        <v>#DIV/0!</v>
      </c>
      <c r="AK30" s="7" t="e">
        <f t="shared" si="30"/>
        <v>#DIV/0!</v>
      </c>
    </row>
    <row r="31" spans="1:37" ht="12">
      <c r="A31" s="17">
        <f t="shared" si="31"/>
        <v>30</v>
      </c>
      <c r="B31" s="2">
        <f>COS(Material!$L$5/180*PI())*COS(A31/180*PI())</f>
        <v>0.8660254037844387</v>
      </c>
      <c r="C31" s="2">
        <f>COS(A31/180*PI())*SIN(Material!$L$5/180*PI())</f>
        <v>0</v>
      </c>
      <c r="D31" s="2">
        <f t="shared" si="9"/>
        <v>0.49999999999999994</v>
      </c>
      <c r="E31" s="2">
        <f t="shared" si="0"/>
        <v>3.995</v>
      </c>
      <c r="F31" s="2">
        <f t="shared" si="1"/>
        <v>2.3775000000000004</v>
      </c>
      <c r="G31" s="2">
        <f t="shared" si="2"/>
        <v>1.7999999999999998</v>
      </c>
      <c r="H31" s="2">
        <f t="shared" si="3"/>
        <v>0</v>
      </c>
      <c r="I31" s="2">
        <f t="shared" si="4"/>
        <v>1.5891566159444448</v>
      </c>
      <c r="J31" s="2">
        <f t="shared" si="5"/>
        <v>0</v>
      </c>
      <c r="K31" s="2">
        <f t="shared" si="10"/>
        <v>-8.1725</v>
      </c>
      <c r="L31" s="2">
        <f t="shared" si="11"/>
        <v>18.44319375</v>
      </c>
      <c r="M31" s="2">
        <f t="shared" si="12"/>
        <v>-11.092419421875</v>
      </c>
      <c r="N31" s="6">
        <v>0.9661986226934098</v>
      </c>
      <c r="O31" s="6">
        <v>2.3775000003636477</v>
      </c>
      <c r="P31" s="6">
        <v>4.828801462543455</v>
      </c>
      <c r="Q31" s="7">
        <f t="shared" si="6"/>
        <v>2.1870440092696413</v>
      </c>
      <c r="R31" s="7">
        <f t="shared" si="7"/>
        <v>3.4307145002168653</v>
      </c>
      <c r="S31" s="7">
        <f t="shared" si="8"/>
        <v>4.889269652551763</v>
      </c>
      <c r="T31" s="2" t="e">
        <f t="shared" si="13"/>
        <v>#DIV/0!</v>
      </c>
      <c r="U31" s="2" t="e">
        <f t="shared" si="14"/>
        <v>#DIV/0!</v>
      </c>
      <c r="V31" s="2" t="e">
        <f t="shared" si="15"/>
        <v>#DIV/0!</v>
      </c>
      <c r="W31" s="7" t="e">
        <f t="shared" si="16"/>
        <v>#DIV/0!</v>
      </c>
      <c r="X31" s="7" t="e">
        <f t="shared" si="17"/>
        <v>#DIV/0!</v>
      </c>
      <c r="Y31" s="7" t="e">
        <f t="shared" si="18"/>
        <v>#DIV/0!</v>
      </c>
      <c r="Z31" s="2" t="e">
        <f t="shared" si="19"/>
        <v>#DIV/0!</v>
      </c>
      <c r="AA31" s="2" t="e">
        <f t="shared" si="20"/>
        <v>#DIV/0!</v>
      </c>
      <c r="AB31" s="2" t="e">
        <f t="shared" si="21"/>
        <v>#DIV/0!</v>
      </c>
      <c r="AC31" s="7" t="e">
        <f t="shared" si="22"/>
        <v>#DIV/0!</v>
      </c>
      <c r="AD31" s="7" t="e">
        <f t="shared" si="23"/>
        <v>#DIV/0!</v>
      </c>
      <c r="AE31" s="7" t="e">
        <f t="shared" si="24"/>
        <v>#DIV/0!</v>
      </c>
      <c r="AF31" s="2" t="e">
        <f t="shared" si="25"/>
        <v>#DIV/0!</v>
      </c>
      <c r="AG31" s="2" t="e">
        <f t="shared" si="26"/>
        <v>#DIV/0!</v>
      </c>
      <c r="AH31" s="2" t="e">
        <f t="shared" si="27"/>
        <v>#DIV/0!</v>
      </c>
      <c r="AI31" s="7" t="e">
        <f t="shared" si="28"/>
        <v>#DIV/0!</v>
      </c>
      <c r="AJ31" s="7" t="e">
        <f t="shared" si="29"/>
        <v>#DIV/0!</v>
      </c>
      <c r="AK31" s="7" t="e">
        <f t="shared" si="30"/>
        <v>#DIV/0!</v>
      </c>
    </row>
    <row r="32" spans="1:37" ht="12">
      <c r="A32" s="17">
        <f t="shared" si="31"/>
        <v>25</v>
      </c>
      <c r="B32" s="2">
        <f>COS(Material!$L$5/180*PI())*COS(A32/180*PI())</f>
        <v>0.9063077870366499</v>
      </c>
      <c r="C32" s="2">
        <f>COS(A32/180*PI())*SIN(Material!$L$5/180*PI())</f>
        <v>0</v>
      </c>
      <c r="D32" s="2">
        <f t="shared" si="9"/>
        <v>0.42261826174069944</v>
      </c>
      <c r="E32" s="2">
        <f t="shared" si="0"/>
        <v>4.259157077920097</v>
      </c>
      <c r="F32" s="2">
        <f t="shared" si="1"/>
        <v>2.503867034572587</v>
      </c>
      <c r="G32" s="2">
        <f t="shared" si="2"/>
        <v>1.6343663727636142</v>
      </c>
      <c r="H32" s="2">
        <f t="shared" si="3"/>
        <v>0</v>
      </c>
      <c r="I32" s="2">
        <f t="shared" si="4"/>
        <v>1.4056915531233247</v>
      </c>
      <c r="J32" s="2">
        <f t="shared" si="5"/>
        <v>0</v>
      </c>
      <c r="K32" s="2">
        <f t="shared" si="10"/>
        <v>-8.397390485256299</v>
      </c>
      <c r="L32" s="2">
        <f t="shared" si="11"/>
        <v>19.7416534475959</v>
      </c>
      <c r="M32" s="2">
        <f t="shared" si="12"/>
        <v>-12.481913282435077</v>
      </c>
      <c r="N32" s="6">
        <v>1.023652182672866</v>
      </c>
      <c r="O32" s="6">
        <v>2.5038670346066656</v>
      </c>
      <c r="P32" s="6">
        <v>4.869871545475546</v>
      </c>
      <c r="Q32" s="7">
        <f t="shared" si="6"/>
        <v>2.2511297303214137</v>
      </c>
      <c r="R32" s="7">
        <f t="shared" si="7"/>
        <v>3.5207075083623374</v>
      </c>
      <c r="S32" s="7">
        <f t="shared" si="8"/>
        <v>4.910017818460715</v>
      </c>
      <c r="T32" s="2" t="e">
        <f t="shared" si="13"/>
        <v>#DIV/0!</v>
      </c>
      <c r="U32" s="2" t="e">
        <f t="shared" si="14"/>
        <v>#DIV/0!</v>
      </c>
      <c r="V32" s="2" t="e">
        <f t="shared" si="15"/>
        <v>#DIV/0!</v>
      </c>
      <c r="W32" s="7" t="e">
        <f t="shared" si="16"/>
        <v>#DIV/0!</v>
      </c>
      <c r="X32" s="7" t="e">
        <f t="shared" si="17"/>
        <v>#DIV/0!</v>
      </c>
      <c r="Y32" s="7" t="e">
        <f t="shared" si="18"/>
        <v>#DIV/0!</v>
      </c>
      <c r="Z32" s="2" t="e">
        <f t="shared" si="19"/>
        <v>#DIV/0!</v>
      </c>
      <c r="AA32" s="2" t="e">
        <f t="shared" si="20"/>
        <v>#DIV/0!</v>
      </c>
      <c r="AB32" s="2" t="e">
        <f t="shared" si="21"/>
        <v>#DIV/0!</v>
      </c>
      <c r="AC32" s="7" t="e">
        <f t="shared" si="22"/>
        <v>#DIV/0!</v>
      </c>
      <c r="AD32" s="7" t="e">
        <f t="shared" si="23"/>
        <v>#DIV/0!</v>
      </c>
      <c r="AE32" s="7" t="e">
        <f t="shared" si="24"/>
        <v>#DIV/0!</v>
      </c>
      <c r="AF32" s="2" t="e">
        <f t="shared" si="25"/>
        <v>#DIV/0!</v>
      </c>
      <c r="AG32" s="2" t="e">
        <f t="shared" si="26"/>
        <v>#DIV/0!</v>
      </c>
      <c r="AH32" s="2" t="e">
        <f t="shared" si="27"/>
        <v>#DIV/0!</v>
      </c>
      <c r="AI32" s="7" t="e">
        <f t="shared" si="28"/>
        <v>#DIV/0!</v>
      </c>
      <c r="AJ32" s="7" t="e">
        <f t="shared" si="29"/>
        <v>#DIV/0!</v>
      </c>
      <c r="AK32" s="7" t="e">
        <f t="shared" si="30"/>
        <v>#DIV/0!</v>
      </c>
    </row>
    <row r="33" spans="1:37" ht="12">
      <c r="A33" s="17">
        <f t="shared" si="31"/>
        <v>20</v>
      </c>
      <c r="B33" s="2">
        <f>COS(Material!$L$5/180*PI())*COS(A33/180*PI())</f>
        <v>0.9396926207859084</v>
      </c>
      <c r="C33" s="2">
        <f>COS(A33/180*PI())*SIN(Material!$L$5/180*PI())</f>
        <v>0</v>
      </c>
      <c r="D33" s="2">
        <f t="shared" si="9"/>
        <v>0.3420201433256687</v>
      </c>
      <c r="E33" s="2">
        <f t="shared" si="0"/>
        <v>4.4871822197701094</v>
      </c>
      <c r="F33" s="2">
        <f t="shared" si="1"/>
        <v>2.6129493321602957</v>
      </c>
      <c r="G33" s="2">
        <f t="shared" si="2"/>
        <v>1.4913884459819855</v>
      </c>
      <c r="H33" s="2">
        <f t="shared" si="3"/>
        <v>0</v>
      </c>
      <c r="I33" s="2">
        <f t="shared" si="4"/>
        <v>1.1795152637747996</v>
      </c>
      <c r="J33" s="2">
        <f t="shared" si="5"/>
        <v>0</v>
      </c>
      <c r="K33" s="2">
        <f t="shared" si="10"/>
        <v>-8.59151999791239</v>
      </c>
      <c r="L33" s="2">
        <f t="shared" si="11"/>
        <v>20.922577688453277</v>
      </c>
      <c r="M33" s="2">
        <f t="shared" si="12"/>
        <v>-13.850918993341567</v>
      </c>
      <c r="N33" s="6">
        <v>1.0827304946220662</v>
      </c>
      <c r="O33" s="6">
        <v>2.6129493321635917</v>
      </c>
      <c r="P33" s="6">
        <v>4.895840945477998</v>
      </c>
      <c r="Q33" s="7">
        <f t="shared" si="6"/>
        <v>2.3151786007940265</v>
      </c>
      <c r="R33" s="7">
        <f t="shared" si="7"/>
        <v>3.596580700260058</v>
      </c>
      <c r="S33" s="7">
        <f t="shared" si="8"/>
        <v>4.923092154708508</v>
      </c>
      <c r="T33" s="2" t="e">
        <f t="shared" si="13"/>
        <v>#DIV/0!</v>
      </c>
      <c r="U33" s="2" t="e">
        <f t="shared" si="14"/>
        <v>#DIV/0!</v>
      </c>
      <c r="V33" s="2" t="e">
        <f t="shared" si="15"/>
        <v>#DIV/0!</v>
      </c>
      <c r="W33" s="7" t="e">
        <f t="shared" si="16"/>
        <v>#DIV/0!</v>
      </c>
      <c r="X33" s="7" t="e">
        <f t="shared" si="17"/>
        <v>#DIV/0!</v>
      </c>
      <c r="Y33" s="7" t="e">
        <f t="shared" si="18"/>
        <v>#DIV/0!</v>
      </c>
      <c r="Z33" s="2" t="e">
        <f t="shared" si="19"/>
        <v>#DIV/0!</v>
      </c>
      <c r="AA33" s="2" t="e">
        <f t="shared" si="20"/>
        <v>#DIV/0!</v>
      </c>
      <c r="AB33" s="2" t="e">
        <f t="shared" si="21"/>
        <v>#DIV/0!</v>
      </c>
      <c r="AC33" s="7" t="e">
        <f t="shared" si="22"/>
        <v>#DIV/0!</v>
      </c>
      <c r="AD33" s="7" t="e">
        <f t="shared" si="23"/>
        <v>#DIV/0!</v>
      </c>
      <c r="AE33" s="7" t="e">
        <f t="shared" si="24"/>
        <v>#DIV/0!</v>
      </c>
      <c r="AF33" s="2" t="e">
        <f t="shared" si="25"/>
        <v>#DIV/0!</v>
      </c>
      <c r="AG33" s="2" t="e">
        <f t="shared" si="26"/>
        <v>#DIV/0!</v>
      </c>
      <c r="AH33" s="2" t="e">
        <f t="shared" si="27"/>
        <v>#DIV/0!</v>
      </c>
      <c r="AI33" s="7" t="e">
        <f t="shared" si="28"/>
        <v>#DIV/0!</v>
      </c>
      <c r="AJ33" s="7" t="e">
        <f t="shared" si="29"/>
        <v>#DIV/0!</v>
      </c>
      <c r="AK33" s="7" t="e">
        <f t="shared" si="30"/>
        <v>#DIV/0!</v>
      </c>
    </row>
    <row r="34" spans="1:37" ht="12">
      <c r="A34" s="17">
        <f t="shared" si="31"/>
        <v>15</v>
      </c>
      <c r="B34" s="2">
        <f>COS(Material!$L$5/180*PI())*COS(A34/180*PI())</f>
        <v>0.9659258262890683</v>
      </c>
      <c r="C34" s="2">
        <f>COS(A34/180*PI())*SIN(Material!$L$5/180*PI())</f>
        <v>0</v>
      </c>
      <c r="D34" s="2">
        <f t="shared" si="9"/>
        <v>0.25881904510252074</v>
      </c>
      <c r="E34" s="2">
        <f t="shared" si="0"/>
        <v>4.672146997001212</v>
      </c>
      <c r="F34" s="2">
        <f t="shared" si="1"/>
        <v>2.7014324823492286</v>
      </c>
      <c r="G34" s="2">
        <f t="shared" si="2"/>
        <v>1.3754105316100511</v>
      </c>
      <c r="H34" s="2">
        <f t="shared" si="3"/>
        <v>0</v>
      </c>
      <c r="I34" s="2">
        <f t="shared" si="4"/>
        <v>0.9174999999999999</v>
      </c>
      <c r="J34" s="2">
        <f t="shared" si="5"/>
        <v>0</v>
      </c>
      <c r="K34" s="2">
        <f t="shared" si="10"/>
        <v>-8.748990010960492</v>
      </c>
      <c r="L34" s="2">
        <f t="shared" si="11"/>
        <v>21.92138228157183</v>
      </c>
      <c r="M34" s="2">
        <f t="shared" si="12"/>
        <v>-15.085647055389806</v>
      </c>
      <c r="N34" s="6">
        <v>1.1372676743077432</v>
      </c>
      <c r="O34" s="6">
        <v>2.701433891832378</v>
      </c>
      <c r="P34" s="6">
        <v>4.910289851092222</v>
      </c>
      <c r="Q34" s="7">
        <f t="shared" si="6"/>
        <v>2.3727701093073663</v>
      </c>
      <c r="R34" s="7">
        <f t="shared" si="7"/>
        <v>3.656970755704929</v>
      </c>
      <c r="S34" s="7">
        <f t="shared" si="8"/>
        <v>4.930351468147727</v>
      </c>
      <c r="T34" s="2" t="e">
        <f t="shared" si="13"/>
        <v>#DIV/0!</v>
      </c>
      <c r="U34" s="2" t="e">
        <f t="shared" si="14"/>
        <v>#DIV/0!</v>
      </c>
      <c r="V34" s="2" t="e">
        <f t="shared" si="15"/>
        <v>#DIV/0!</v>
      </c>
      <c r="W34" s="7" t="e">
        <f t="shared" si="16"/>
        <v>#DIV/0!</v>
      </c>
      <c r="X34" s="7" t="e">
        <f t="shared" si="17"/>
        <v>#DIV/0!</v>
      </c>
      <c r="Y34" s="7" t="e">
        <f t="shared" si="18"/>
        <v>#DIV/0!</v>
      </c>
      <c r="Z34" s="2" t="e">
        <f t="shared" si="19"/>
        <v>#DIV/0!</v>
      </c>
      <c r="AA34" s="2" t="e">
        <f t="shared" si="20"/>
        <v>#DIV/0!</v>
      </c>
      <c r="AB34" s="2" t="e">
        <f t="shared" si="21"/>
        <v>#DIV/0!</v>
      </c>
      <c r="AC34" s="7" t="e">
        <f t="shared" si="22"/>
        <v>#DIV/0!</v>
      </c>
      <c r="AD34" s="7" t="e">
        <f t="shared" si="23"/>
        <v>#DIV/0!</v>
      </c>
      <c r="AE34" s="7" t="e">
        <f t="shared" si="24"/>
        <v>#DIV/0!</v>
      </c>
      <c r="AF34" s="2" t="e">
        <f t="shared" si="25"/>
        <v>#DIV/0!</v>
      </c>
      <c r="AG34" s="2" t="e">
        <f t="shared" si="26"/>
        <v>#DIV/0!</v>
      </c>
      <c r="AH34" s="2" t="e">
        <f t="shared" si="27"/>
        <v>#DIV/0!</v>
      </c>
      <c r="AI34" s="7" t="e">
        <f t="shared" si="28"/>
        <v>#DIV/0!</v>
      </c>
      <c r="AJ34" s="7" t="e">
        <f t="shared" si="29"/>
        <v>#DIV/0!</v>
      </c>
      <c r="AK34" s="7" t="e">
        <f t="shared" si="30"/>
        <v>#DIV/0!</v>
      </c>
    </row>
    <row r="35" spans="1:37" ht="12">
      <c r="A35" s="17">
        <f t="shared" si="31"/>
        <v>10</v>
      </c>
      <c r="B35" s="2">
        <f>COS(Material!$L$5/180*PI())*COS(A35/180*PI())</f>
        <v>0.984807753012208</v>
      </c>
      <c r="C35" s="2">
        <f>COS(A35/180*PI())*SIN(Material!$L$5/180*PI())</f>
        <v>0</v>
      </c>
      <c r="D35" s="2">
        <f t="shared" si="9"/>
        <v>0.17364817766693033</v>
      </c>
      <c r="E35" s="2">
        <f t="shared" si="0"/>
        <v>4.80843134845393</v>
      </c>
      <c r="F35" s="2">
        <f t="shared" si="1"/>
        <v>2.7666279693955285</v>
      </c>
      <c r="G35" s="2">
        <f t="shared" si="2"/>
        <v>1.289956559888346</v>
      </c>
      <c r="H35" s="2">
        <f t="shared" si="3"/>
        <v>0</v>
      </c>
      <c r="I35" s="2">
        <f t="shared" si="4"/>
        <v>0.627606963002602</v>
      </c>
      <c r="J35" s="2">
        <f t="shared" si="5"/>
        <v>0</v>
      </c>
      <c r="K35" s="2">
        <f t="shared" si="10"/>
        <v>-8.865015877737804</v>
      </c>
      <c r="L35" s="2">
        <f t="shared" si="11"/>
        <v>22.6807476161448</v>
      </c>
      <c r="M35" s="2">
        <f t="shared" si="12"/>
        <v>-16.07072508412009</v>
      </c>
      <c r="N35" s="6">
        <v>1.1813591851667269</v>
      </c>
      <c r="O35" s="6">
        <v>2.7666285644266906</v>
      </c>
      <c r="P35" s="6">
        <v>4.917028719208723</v>
      </c>
      <c r="Q35" s="7">
        <f t="shared" si="6"/>
        <v>2.4183285132204606</v>
      </c>
      <c r="R35" s="7">
        <f t="shared" si="7"/>
        <v>3.7008351776340054</v>
      </c>
      <c r="S35" s="7">
        <f t="shared" si="8"/>
        <v>4.933733508481833</v>
      </c>
      <c r="T35" s="2" t="e">
        <f t="shared" si="13"/>
        <v>#DIV/0!</v>
      </c>
      <c r="U35" s="2" t="e">
        <f t="shared" si="14"/>
        <v>#DIV/0!</v>
      </c>
      <c r="V35" s="2" t="e">
        <f t="shared" si="15"/>
        <v>#DIV/0!</v>
      </c>
      <c r="W35" s="7" t="e">
        <f t="shared" si="16"/>
        <v>#DIV/0!</v>
      </c>
      <c r="X35" s="7" t="e">
        <f t="shared" si="17"/>
        <v>#DIV/0!</v>
      </c>
      <c r="Y35" s="7" t="e">
        <f t="shared" si="18"/>
        <v>#DIV/0!</v>
      </c>
      <c r="Z35" s="2" t="e">
        <f t="shared" si="19"/>
        <v>#DIV/0!</v>
      </c>
      <c r="AA35" s="2" t="e">
        <f t="shared" si="20"/>
        <v>#DIV/0!</v>
      </c>
      <c r="AB35" s="2" t="e">
        <f t="shared" si="21"/>
        <v>#DIV/0!</v>
      </c>
      <c r="AC35" s="7" t="e">
        <f t="shared" si="22"/>
        <v>#DIV/0!</v>
      </c>
      <c r="AD35" s="7" t="e">
        <f t="shared" si="23"/>
        <v>#DIV/0!</v>
      </c>
      <c r="AE35" s="7" t="e">
        <f t="shared" si="24"/>
        <v>#DIV/0!</v>
      </c>
      <c r="AF35" s="2" t="e">
        <f t="shared" si="25"/>
        <v>#DIV/0!</v>
      </c>
      <c r="AG35" s="2" t="e">
        <f t="shared" si="26"/>
        <v>#DIV/0!</v>
      </c>
      <c r="AH35" s="2" t="e">
        <f t="shared" si="27"/>
        <v>#DIV/0!</v>
      </c>
      <c r="AI35" s="7" t="e">
        <f t="shared" si="28"/>
        <v>#DIV/0!</v>
      </c>
      <c r="AJ35" s="7" t="e">
        <f t="shared" si="29"/>
        <v>#DIV/0!</v>
      </c>
      <c r="AK35" s="7" t="e">
        <f t="shared" si="30"/>
        <v>#DIV/0!</v>
      </c>
    </row>
    <row r="36" spans="1:37" ht="12">
      <c r="A36" s="17">
        <f t="shared" si="31"/>
        <v>5</v>
      </c>
      <c r="B36" s="2">
        <f>COS(Material!$L$5/180*PI())*COS(A36/180*PI())</f>
        <v>0.9961946980917455</v>
      </c>
      <c r="C36" s="2">
        <f>COS(A36/180*PI())*SIN(Material!$L$5/180*PI())</f>
        <v>0</v>
      </c>
      <c r="D36" s="2">
        <f t="shared" si="9"/>
        <v>0.08715574274765817</v>
      </c>
      <c r="E36" s="2">
        <f t="shared" si="0"/>
        <v>4.891894343072585</v>
      </c>
      <c r="F36" s="2">
        <f t="shared" si="1"/>
        <v>2.806554861415804</v>
      </c>
      <c r="G36" s="2">
        <f t="shared" si="2"/>
        <v>1.2376230065058387</v>
      </c>
      <c r="H36" s="2">
        <f t="shared" si="3"/>
        <v>0</v>
      </c>
      <c r="I36" s="2">
        <f t="shared" si="4"/>
        <v>0.31864440601881716</v>
      </c>
      <c r="J36" s="2">
        <f t="shared" si="5"/>
        <v>0</v>
      </c>
      <c r="K36" s="2">
        <f t="shared" si="10"/>
        <v>-8.936072210994228</v>
      </c>
      <c r="L36" s="2">
        <f t="shared" si="11"/>
        <v>23.15561344248715</v>
      </c>
      <c r="M36" s="2">
        <f t="shared" si="12"/>
        <v>-16.70682252733951</v>
      </c>
      <c r="N36" s="6">
        <v>1.2100460218291915</v>
      </c>
      <c r="O36" s="6">
        <v>2.806555191623753</v>
      </c>
      <c r="P36" s="6">
        <v>4.919471323117006</v>
      </c>
      <c r="Q36" s="7">
        <f t="shared" si="6"/>
        <v>2.4475144209459874</v>
      </c>
      <c r="R36" s="7">
        <f t="shared" si="7"/>
        <v>3.7274438402604817</v>
      </c>
      <c r="S36" s="7">
        <f t="shared" si="8"/>
        <v>4.934958807454456</v>
      </c>
      <c r="T36" s="2" t="e">
        <f t="shared" si="13"/>
        <v>#DIV/0!</v>
      </c>
      <c r="U36" s="2" t="e">
        <f t="shared" si="14"/>
        <v>#DIV/0!</v>
      </c>
      <c r="V36" s="2" t="e">
        <f t="shared" si="15"/>
        <v>#DIV/0!</v>
      </c>
      <c r="W36" s="7" t="e">
        <f t="shared" si="16"/>
        <v>#DIV/0!</v>
      </c>
      <c r="X36" s="7" t="e">
        <f t="shared" si="17"/>
        <v>#DIV/0!</v>
      </c>
      <c r="Y36" s="7" t="e">
        <f t="shared" si="18"/>
        <v>#DIV/0!</v>
      </c>
      <c r="Z36" s="2" t="e">
        <f t="shared" si="19"/>
        <v>#DIV/0!</v>
      </c>
      <c r="AA36" s="2" t="e">
        <f t="shared" si="20"/>
        <v>#DIV/0!</v>
      </c>
      <c r="AB36" s="2" t="e">
        <f t="shared" si="21"/>
        <v>#DIV/0!</v>
      </c>
      <c r="AC36" s="7" t="e">
        <f t="shared" si="22"/>
        <v>#DIV/0!</v>
      </c>
      <c r="AD36" s="7" t="e">
        <f t="shared" si="23"/>
        <v>#DIV/0!</v>
      </c>
      <c r="AE36" s="7" t="e">
        <f t="shared" si="24"/>
        <v>#DIV/0!</v>
      </c>
      <c r="AF36" s="2" t="e">
        <f t="shared" si="25"/>
        <v>#DIV/0!</v>
      </c>
      <c r="AG36" s="2" t="e">
        <f t="shared" si="26"/>
        <v>#DIV/0!</v>
      </c>
      <c r="AH36" s="2" t="e">
        <f t="shared" si="27"/>
        <v>#DIV/0!</v>
      </c>
      <c r="AI36" s="7" t="e">
        <f t="shared" si="28"/>
        <v>#DIV/0!</v>
      </c>
      <c r="AJ36" s="7" t="e">
        <f t="shared" si="29"/>
        <v>#DIV/0!</v>
      </c>
      <c r="AK36" s="7" t="e">
        <f t="shared" si="30"/>
        <v>#DIV/0!</v>
      </c>
    </row>
    <row r="37" spans="1:37" ht="12">
      <c r="A37" s="17">
        <f t="shared" si="31"/>
        <v>0</v>
      </c>
      <c r="B37" s="2">
        <f>COS(Material!$L$5/180*PI())*COS(A37/180*PI())</f>
        <v>1</v>
      </c>
      <c r="C37" s="2">
        <f>COS(A37/180*PI())*SIN(Material!$L$5/180*PI())</f>
        <v>0</v>
      </c>
      <c r="D37" s="2">
        <f t="shared" si="9"/>
        <v>0</v>
      </c>
      <c r="E37" s="2">
        <f t="shared" si="0"/>
        <v>4.92</v>
      </c>
      <c r="F37" s="2">
        <f t="shared" si="1"/>
        <v>2.82</v>
      </c>
      <c r="G37" s="2">
        <f t="shared" si="2"/>
        <v>1.22</v>
      </c>
      <c r="H37" s="2">
        <f t="shared" si="3"/>
        <v>0</v>
      </c>
      <c r="I37" s="2">
        <f t="shared" si="4"/>
        <v>0</v>
      </c>
      <c r="J37" s="2">
        <f t="shared" si="5"/>
        <v>0</v>
      </c>
      <c r="K37" s="2">
        <f t="shared" si="10"/>
        <v>-8.96</v>
      </c>
      <c r="L37" s="2">
        <f t="shared" si="11"/>
        <v>23.3172</v>
      </c>
      <c r="M37" s="2">
        <f t="shared" si="12"/>
        <v>-16.926768</v>
      </c>
      <c r="N37" s="6">
        <v>1.2199999950753406</v>
      </c>
      <c r="O37" s="6">
        <v>2.8200002674545934</v>
      </c>
      <c r="P37" s="6">
        <v>4.920000000023397</v>
      </c>
      <c r="Q37" s="7">
        <f t="shared" si="6"/>
        <v>2.4575605660932425</v>
      </c>
      <c r="R37" s="7">
        <f t="shared" si="7"/>
        <v>3.7363615140449937</v>
      </c>
      <c r="S37" s="7">
        <f t="shared" si="8"/>
        <v>4.935223970974385</v>
      </c>
      <c r="T37" s="2" t="e">
        <f t="shared" si="13"/>
        <v>#DIV/0!</v>
      </c>
      <c r="U37" s="2" t="e">
        <f t="shared" si="14"/>
        <v>#DIV/0!</v>
      </c>
      <c r="V37" s="2" t="e">
        <f t="shared" si="15"/>
        <v>#DIV/0!</v>
      </c>
      <c r="W37" s="7" t="e">
        <f t="shared" si="16"/>
        <v>#DIV/0!</v>
      </c>
      <c r="X37" s="7" t="e">
        <f t="shared" si="17"/>
        <v>#DIV/0!</v>
      </c>
      <c r="Y37" s="7" t="e">
        <f t="shared" si="18"/>
        <v>#DIV/0!</v>
      </c>
      <c r="Z37" s="2" t="e">
        <f t="shared" si="19"/>
        <v>#DIV/0!</v>
      </c>
      <c r="AA37" s="2" t="e">
        <f t="shared" si="20"/>
        <v>#DIV/0!</v>
      </c>
      <c r="AB37" s="2" t="e">
        <f t="shared" si="21"/>
        <v>#DIV/0!</v>
      </c>
      <c r="AC37" s="7" t="e">
        <f t="shared" si="22"/>
        <v>#DIV/0!</v>
      </c>
      <c r="AD37" s="7" t="e">
        <f t="shared" si="23"/>
        <v>#DIV/0!</v>
      </c>
      <c r="AE37" s="7" t="e">
        <f t="shared" si="24"/>
        <v>#DIV/0!</v>
      </c>
      <c r="AF37" s="2" t="e">
        <f t="shared" si="25"/>
        <v>#DIV/0!</v>
      </c>
      <c r="AG37" s="2" t="e">
        <f t="shared" si="26"/>
        <v>#DIV/0!</v>
      </c>
      <c r="AH37" s="2" t="e">
        <f t="shared" si="27"/>
        <v>#DIV/0!</v>
      </c>
      <c r="AI37" s="7" t="e">
        <f t="shared" si="28"/>
        <v>#DIV/0!</v>
      </c>
      <c r="AJ37" s="7" t="e">
        <f t="shared" si="29"/>
        <v>#DIV/0!</v>
      </c>
      <c r="AK37" s="7" t="e">
        <f t="shared" si="30"/>
        <v>#DIV/0!</v>
      </c>
    </row>
    <row r="38" spans="1:37" ht="12">
      <c r="A38" s="17">
        <f t="shared" si="31"/>
        <v>-5</v>
      </c>
      <c r="B38" s="2">
        <f>COS(Material!$L$5/180*PI())*COS(A38/180*PI())</f>
        <v>0.9961946980917455</v>
      </c>
      <c r="C38" s="2">
        <f>COS(A38/180*PI())*SIN(Material!$L$5/180*PI())</f>
        <v>0</v>
      </c>
      <c r="D38" s="2">
        <f t="shared" si="9"/>
        <v>-0.08715574274765817</v>
      </c>
      <c r="E38" s="2">
        <f t="shared" si="0"/>
        <v>4.891894343072585</v>
      </c>
      <c r="F38" s="2">
        <f t="shared" si="1"/>
        <v>2.806554861415804</v>
      </c>
      <c r="G38" s="2">
        <f t="shared" si="2"/>
        <v>1.2376230065058387</v>
      </c>
      <c r="H38" s="2">
        <f t="shared" si="3"/>
        <v>0</v>
      </c>
      <c r="I38" s="2">
        <f t="shared" si="4"/>
        <v>-0.31864440601881716</v>
      </c>
      <c r="J38" s="2">
        <f t="shared" si="5"/>
        <v>0</v>
      </c>
      <c r="K38" s="2">
        <f t="shared" si="10"/>
        <v>-8.936072210994228</v>
      </c>
      <c r="L38" s="2">
        <f t="shared" si="11"/>
        <v>23.15561344248715</v>
      </c>
      <c r="M38" s="2">
        <f t="shared" si="12"/>
        <v>-16.70682252733951</v>
      </c>
      <c r="N38" s="6">
        <v>1.2100460218291915</v>
      </c>
      <c r="O38" s="6">
        <v>2.806555191623753</v>
      </c>
      <c r="P38" s="6">
        <v>4.919471323117006</v>
      </c>
      <c r="Q38" s="7">
        <f t="shared" si="6"/>
        <v>2.4475144209459874</v>
      </c>
      <c r="R38" s="7">
        <f t="shared" si="7"/>
        <v>3.7274438402604817</v>
      </c>
      <c r="S38" s="7">
        <f t="shared" si="8"/>
        <v>4.934958807454456</v>
      </c>
      <c r="T38" s="2" t="e">
        <f t="shared" si="13"/>
        <v>#DIV/0!</v>
      </c>
      <c r="U38" s="2" t="e">
        <f t="shared" si="14"/>
        <v>#DIV/0!</v>
      </c>
      <c r="V38" s="2" t="e">
        <f t="shared" si="15"/>
        <v>#DIV/0!</v>
      </c>
      <c r="W38" s="7" t="e">
        <f t="shared" si="16"/>
        <v>#DIV/0!</v>
      </c>
      <c r="X38" s="7" t="e">
        <f t="shared" si="17"/>
        <v>#DIV/0!</v>
      </c>
      <c r="Y38" s="7" t="e">
        <f t="shared" si="18"/>
        <v>#DIV/0!</v>
      </c>
      <c r="Z38" s="2" t="e">
        <f t="shared" si="19"/>
        <v>#DIV/0!</v>
      </c>
      <c r="AA38" s="2" t="e">
        <f t="shared" si="20"/>
        <v>#DIV/0!</v>
      </c>
      <c r="AB38" s="2" t="e">
        <f t="shared" si="21"/>
        <v>#DIV/0!</v>
      </c>
      <c r="AC38" s="7" t="e">
        <f t="shared" si="22"/>
        <v>#DIV/0!</v>
      </c>
      <c r="AD38" s="7" t="e">
        <f t="shared" si="23"/>
        <v>#DIV/0!</v>
      </c>
      <c r="AE38" s="7" t="e">
        <f t="shared" si="24"/>
        <v>#DIV/0!</v>
      </c>
      <c r="AF38" s="2" t="e">
        <f t="shared" si="25"/>
        <v>#DIV/0!</v>
      </c>
      <c r="AG38" s="2" t="e">
        <f t="shared" si="26"/>
        <v>#DIV/0!</v>
      </c>
      <c r="AH38" s="2" t="e">
        <f t="shared" si="27"/>
        <v>#DIV/0!</v>
      </c>
      <c r="AI38" s="7" t="e">
        <f t="shared" si="28"/>
        <v>#DIV/0!</v>
      </c>
      <c r="AJ38" s="7" t="e">
        <f t="shared" si="29"/>
        <v>#DIV/0!</v>
      </c>
      <c r="AK38" s="7" t="e">
        <f t="shared" si="30"/>
        <v>#DIV/0!</v>
      </c>
    </row>
    <row r="39" spans="1:37" ht="12">
      <c r="A39" s="17">
        <f t="shared" si="31"/>
        <v>-10</v>
      </c>
      <c r="B39" s="2">
        <f>COS(Material!$L$5/180*PI())*COS(A39/180*PI())</f>
        <v>0.984807753012208</v>
      </c>
      <c r="C39" s="2">
        <f>COS(A39/180*PI())*SIN(Material!$L$5/180*PI())</f>
        <v>0</v>
      </c>
      <c r="D39" s="2">
        <f t="shared" si="9"/>
        <v>-0.17364817766693033</v>
      </c>
      <c r="E39" s="2">
        <f t="shared" si="0"/>
        <v>4.80843134845393</v>
      </c>
      <c r="F39" s="2">
        <f t="shared" si="1"/>
        <v>2.7666279693955285</v>
      </c>
      <c r="G39" s="2">
        <f t="shared" si="2"/>
        <v>1.289956559888346</v>
      </c>
      <c r="H39" s="2">
        <f t="shared" si="3"/>
        <v>0</v>
      </c>
      <c r="I39" s="2">
        <f t="shared" si="4"/>
        <v>-0.627606963002602</v>
      </c>
      <c r="J39" s="2">
        <f t="shared" si="5"/>
        <v>0</v>
      </c>
      <c r="K39" s="2">
        <f t="shared" si="10"/>
        <v>-8.865015877737804</v>
      </c>
      <c r="L39" s="2">
        <f t="shared" si="11"/>
        <v>22.6807476161448</v>
      </c>
      <c r="M39" s="2">
        <f t="shared" si="12"/>
        <v>-16.07072508412009</v>
      </c>
      <c r="N39" s="6">
        <v>1.1813591851667269</v>
      </c>
      <c r="O39" s="6">
        <v>2.7666285644266906</v>
      </c>
      <c r="P39" s="6">
        <v>4.917028719208723</v>
      </c>
      <c r="Q39" s="7">
        <f t="shared" si="6"/>
        <v>2.4183285132204606</v>
      </c>
      <c r="R39" s="7">
        <f t="shared" si="7"/>
        <v>3.7008351776340054</v>
      </c>
      <c r="S39" s="7">
        <f t="shared" si="8"/>
        <v>4.933733508481833</v>
      </c>
      <c r="T39" s="2" t="e">
        <f t="shared" si="13"/>
        <v>#DIV/0!</v>
      </c>
      <c r="U39" s="2" t="e">
        <f t="shared" si="14"/>
        <v>#DIV/0!</v>
      </c>
      <c r="V39" s="2" t="e">
        <f t="shared" si="15"/>
        <v>#DIV/0!</v>
      </c>
      <c r="W39" s="7" t="e">
        <f t="shared" si="16"/>
        <v>#DIV/0!</v>
      </c>
      <c r="X39" s="7" t="e">
        <f t="shared" si="17"/>
        <v>#DIV/0!</v>
      </c>
      <c r="Y39" s="7" t="e">
        <f t="shared" si="18"/>
        <v>#DIV/0!</v>
      </c>
      <c r="Z39" s="2" t="e">
        <f t="shared" si="19"/>
        <v>#DIV/0!</v>
      </c>
      <c r="AA39" s="2" t="e">
        <f t="shared" si="20"/>
        <v>#DIV/0!</v>
      </c>
      <c r="AB39" s="2" t="e">
        <f t="shared" si="21"/>
        <v>#DIV/0!</v>
      </c>
      <c r="AC39" s="7" t="e">
        <f t="shared" si="22"/>
        <v>#DIV/0!</v>
      </c>
      <c r="AD39" s="7" t="e">
        <f t="shared" si="23"/>
        <v>#DIV/0!</v>
      </c>
      <c r="AE39" s="7" t="e">
        <f t="shared" si="24"/>
        <v>#DIV/0!</v>
      </c>
      <c r="AF39" s="2" t="e">
        <f t="shared" si="25"/>
        <v>#DIV/0!</v>
      </c>
      <c r="AG39" s="2" t="e">
        <f t="shared" si="26"/>
        <v>#DIV/0!</v>
      </c>
      <c r="AH39" s="2" t="e">
        <f t="shared" si="27"/>
        <v>#DIV/0!</v>
      </c>
      <c r="AI39" s="7" t="e">
        <f t="shared" si="28"/>
        <v>#DIV/0!</v>
      </c>
      <c r="AJ39" s="7" t="e">
        <f t="shared" si="29"/>
        <v>#DIV/0!</v>
      </c>
      <c r="AK39" s="7" t="e">
        <f t="shared" si="30"/>
        <v>#DIV/0!</v>
      </c>
    </row>
    <row r="40" spans="1:37" ht="12">
      <c r="A40" s="17">
        <f t="shared" si="31"/>
        <v>-15</v>
      </c>
      <c r="B40" s="2">
        <f>COS(Material!$L$5/180*PI())*COS(A40/180*PI())</f>
        <v>0.9659258262890683</v>
      </c>
      <c r="C40" s="2">
        <f>COS(A40/180*PI())*SIN(Material!$L$5/180*PI())</f>
        <v>0</v>
      </c>
      <c r="D40" s="2">
        <f t="shared" si="9"/>
        <v>-0.25881904510252074</v>
      </c>
      <c r="E40" s="2">
        <f t="shared" si="0"/>
        <v>4.672146997001212</v>
      </c>
      <c r="F40" s="2">
        <f t="shared" si="1"/>
        <v>2.7014324823492286</v>
      </c>
      <c r="G40" s="2">
        <f t="shared" si="2"/>
        <v>1.3754105316100511</v>
      </c>
      <c r="H40" s="2">
        <f t="shared" si="3"/>
        <v>0</v>
      </c>
      <c r="I40" s="2">
        <f t="shared" si="4"/>
        <v>-0.9174999999999999</v>
      </c>
      <c r="J40" s="2">
        <f t="shared" si="5"/>
        <v>0</v>
      </c>
      <c r="K40" s="2">
        <f t="shared" si="10"/>
        <v>-8.748990010960492</v>
      </c>
      <c r="L40" s="2">
        <f t="shared" si="11"/>
        <v>21.92138228157183</v>
      </c>
      <c r="M40" s="2">
        <f t="shared" si="12"/>
        <v>-15.085647055389806</v>
      </c>
      <c r="N40" s="6">
        <v>1.1372676743077432</v>
      </c>
      <c r="O40" s="6">
        <v>2.701433891832378</v>
      </c>
      <c r="P40" s="6">
        <v>4.910289851092222</v>
      </c>
      <c r="Q40" s="7">
        <f t="shared" si="6"/>
        <v>2.3727701093073663</v>
      </c>
      <c r="R40" s="7">
        <f t="shared" si="7"/>
        <v>3.656970755704929</v>
      </c>
      <c r="S40" s="7">
        <f t="shared" si="8"/>
        <v>4.930351468147727</v>
      </c>
      <c r="T40" s="2" t="e">
        <f t="shared" si="13"/>
        <v>#DIV/0!</v>
      </c>
      <c r="U40" s="2" t="e">
        <f t="shared" si="14"/>
        <v>#DIV/0!</v>
      </c>
      <c r="V40" s="2" t="e">
        <f t="shared" si="15"/>
        <v>#DIV/0!</v>
      </c>
      <c r="W40" s="7" t="e">
        <f t="shared" si="16"/>
        <v>#DIV/0!</v>
      </c>
      <c r="X40" s="7" t="e">
        <f t="shared" si="17"/>
        <v>#DIV/0!</v>
      </c>
      <c r="Y40" s="7" t="e">
        <f t="shared" si="18"/>
        <v>#DIV/0!</v>
      </c>
      <c r="Z40" s="2" t="e">
        <f t="shared" si="19"/>
        <v>#DIV/0!</v>
      </c>
      <c r="AA40" s="2" t="e">
        <f t="shared" si="20"/>
        <v>#DIV/0!</v>
      </c>
      <c r="AB40" s="2" t="e">
        <f t="shared" si="21"/>
        <v>#DIV/0!</v>
      </c>
      <c r="AC40" s="7" t="e">
        <f t="shared" si="22"/>
        <v>#DIV/0!</v>
      </c>
      <c r="AD40" s="7" t="e">
        <f t="shared" si="23"/>
        <v>#DIV/0!</v>
      </c>
      <c r="AE40" s="7" t="e">
        <f t="shared" si="24"/>
        <v>#DIV/0!</v>
      </c>
      <c r="AF40" s="2" t="e">
        <f t="shared" si="25"/>
        <v>#DIV/0!</v>
      </c>
      <c r="AG40" s="2" t="e">
        <f t="shared" si="26"/>
        <v>#DIV/0!</v>
      </c>
      <c r="AH40" s="2" t="e">
        <f t="shared" si="27"/>
        <v>#DIV/0!</v>
      </c>
      <c r="AI40" s="7" t="e">
        <f t="shared" si="28"/>
        <v>#DIV/0!</v>
      </c>
      <c r="AJ40" s="7" t="e">
        <f t="shared" si="29"/>
        <v>#DIV/0!</v>
      </c>
      <c r="AK40" s="7" t="e">
        <f t="shared" si="30"/>
        <v>#DIV/0!</v>
      </c>
    </row>
    <row r="41" spans="1:37" ht="12">
      <c r="A41" s="17">
        <f t="shared" si="31"/>
        <v>-20</v>
      </c>
      <c r="B41" s="2">
        <f>COS(Material!$L$5/180*PI())*COS(A41/180*PI())</f>
        <v>0.9396926207859084</v>
      </c>
      <c r="C41" s="2">
        <f>COS(A41/180*PI())*SIN(Material!$L$5/180*PI())</f>
        <v>0</v>
      </c>
      <c r="D41" s="2">
        <f t="shared" si="9"/>
        <v>-0.3420201433256687</v>
      </c>
      <c r="E41" s="2">
        <f t="shared" si="0"/>
        <v>4.4871822197701094</v>
      </c>
      <c r="F41" s="2">
        <f t="shared" si="1"/>
        <v>2.6129493321602957</v>
      </c>
      <c r="G41" s="2">
        <f t="shared" si="2"/>
        <v>1.4913884459819855</v>
      </c>
      <c r="H41" s="2">
        <f t="shared" si="3"/>
        <v>0</v>
      </c>
      <c r="I41" s="2">
        <f t="shared" si="4"/>
        <v>-1.1795152637747996</v>
      </c>
      <c r="J41" s="2">
        <f t="shared" si="5"/>
        <v>0</v>
      </c>
      <c r="K41" s="2">
        <f t="shared" si="10"/>
        <v>-8.59151999791239</v>
      </c>
      <c r="L41" s="2">
        <f t="shared" si="11"/>
        <v>20.922577688453277</v>
      </c>
      <c r="M41" s="2">
        <f t="shared" si="12"/>
        <v>-13.850918993341567</v>
      </c>
      <c r="N41" s="6">
        <v>1.0827304946220662</v>
      </c>
      <c r="O41" s="6">
        <v>2.6129493321635917</v>
      </c>
      <c r="P41" s="6">
        <v>4.895840945477998</v>
      </c>
      <c r="Q41" s="7">
        <f t="shared" si="6"/>
        <v>2.3151786007940265</v>
      </c>
      <c r="R41" s="7">
        <f t="shared" si="7"/>
        <v>3.596580700260058</v>
      </c>
      <c r="S41" s="7">
        <f t="shared" si="8"/>
        <v>4.923092154708508</v>
      </c>
      <c r="T41" s="2" t="e">
        <f t="shared" si="13"/>
        <v>#DIV/0!</v>
      </c>
      <c r="U41" s="2" t="e">
        <f t="shared" si="14"/>
        <v>#DIV/0!</v>
      </c>
      <c r="V41" s="2" t="e">
        <f t="shared" si="15"/>
        <v>#DIV/0!</v>
      </c>
      <c r="W41" s="7" t="e">
        <f t="shared" si="16"/>
        <v>#DIV/0!</v>
      </c>
      <c r="X41" s="7" t="e">
        <f t="shared" si="17"/>
        <v>#DIV/0!</v>
      </c>
      <c r="Y41" s="7" t="e">
        <f t="shared" si="18"/>
        <v>#DIV/0!</v>
      </c>
      <c r="Z41" s="2" t="e">
        <f t="shared" si="19"/>
        <v>#DIV/0!</v>
      </c>
      <c r="AA41" s="2" t="e">
        <f t="shared" si="20"/>
        <v>#DIV/0!</v>
      </c>
      <c r="AB41" s="2" t="e">
        <f t="shared" si="21"/>
        <v>#DIV/0!</v>
      </c>
      <c r="AC41" s="7" t="e">
        <f t="shared" si="22"/>
        <v>#DIV/0!</v>
      </c>
      <c r="AD41" s="7" t="e">
        <f t="shared" si="23"/>
        <v>#DIV/0!</v>
      </c>
      <c r="AE41" s="7" t="e">
        <f t="shared" si="24"/>
        <v>#DIV/0!</v>
      </c>
      <c r="AF41" s="2" t="e">
        <f t="shared" si="25"/>
        <v>#DIV/0!</v>
      </c>
      <c r="AG41" s="2" t="e">
        <f t="shared" si="26"/>
        <v>#DIV/0!</v>
      </c>
      <c r="AH41" s="2" t="e">
        <f t="shared" si="27"/>
        <v>#DIV/0!</v>
      </c>
      <c r="AI41" s="7" t="e">
        <f t="shared" si="28"/>
        <v>#DIV/0!</v>
      </c>
      <c r="AJ41" s="7" t="e">
        <f t="shared" si="29"/>
        <v>#DIV/0!</v>
      </c>
      <c r="AK41" s="7" t="e">
        <f t="shared" si="30"/>
        <v>#DIV/0!</v>
      </c>
    </row>
    <row r="42" spans="1:37" ht="12">
      <c r="A42" s="17">
        <f t="shared" si="31"/>
        <v>-25</v>
      </c>
      <c r="B42" s="2">
        <f>COS(Material!$L$5/180*PI())*COS(A42/180*PI())</f>
        <v>0.9063077870366499</v>
      </c>
      <c r="C42" s="2">
        <f>COS(A42/180*PI())*SIN(Material!$L$5/180*PI())</f>
        <v>0</v>
      </c>
      <c r="D42" s="2">
        <f t="shared" si="9"/>
        <v>-0.42261826174069944</v>
      </c>
      <c r="E42" s="2">
        <f t="shared" si="0"/>
        <v>4.259157077920097</v>
      </c>
      <c r="F42" s="2">
        <f t="shared" si="1"/>
        <v>2.503867034572587</v>
      </c>
      <c r="G42" s="2">
        <f t="shared" si="2"/>
        <v>1.6343663727636142</v>
      </c>
      <c r="H42" s="2">
        <f t="shared" si="3"/>
        <v>0</v>
      </c>
      <c r="I42" s="2">
        <f t="shared" si="4"/>
        <v>-1.4056915531233247</v>
      </c>
      <c r="J42" s="2">
        <f t="shared" si="5"/>
        <v>0</v>
      </c>
      <c r="K42" s="2">
        <f t="shared" si="10"/>
        <v>-8.397390485256299</v>
      </c>
      <c r="L42" s="2">
        <f t="shared" si="11"/>
        <v>19.7416534475959</v>
      </c>
      <c r="M42" s="2">
        <f t="shared" si="12"/>
        <v>-12.481913282435077</v>
      </c>
      <c r="N42" s="6">
        <v>1.023652182672866</v>
      </c>
      <c r="O42" s="6">
        <v>2.5038670346066656</v>
      </c>
      <c r="P42" s="6">
        <v>4.869871545475546</v>
      </c>
      <c r="Q42" s="7">
        <f t="shared" si="6"/>
        <v>2.2511297303214137</v>
      </c>
      <c r="R42" s="7">
        <f t="shared" si="7"/>
        <v>3.5207075083623374</v>
      </c>
      <c r="S42" s="7">
        <f t="shared" si="8"/>
        <v>4.910017818460715</v>
      </c>
      <c r="T42" s="2" t="e">
        <f t="shared" si="13"/>
        <v>#DIV/0!</v>
      </c>
      <c r="U42" s="2" t="e">
        <f t="shared" si="14"/>
        <v>#DIV/0!</v>
      </c>
      <c r="V42" s="2" t="e">
        <f t="shared" si="15"/>
        <v>#DIV/0!</v>
      </c>
      <c r="W42" s="7" t="e">
        <f t="shared" si="16"/>
        <v>#DIV/0!</v>
      </c>
      <c r="X42" s="7" t="e">
        <f t="shared" si="17"/>
        <v>#DIV/0!</v>
      </c>
      <c r="Y42" s="7" t="e">
        <f t="shared" si="18"/>
        <v>#DIV/0!</v>
      </c>
      <c r="Z42" s="2" t="e">
        <f t="shared" si="19"/>
        <v>#DIV/0!</v>
      </c>
      <c r="AA42" s="2" t="e">
        <f t="shared" si="20"/>
        <v>#DIV/0!</v>
      </c>
      <c r="AB42" s="2" t="e">
        <f t="shared" si="21"/>
        <v>#DIV/0!</v>
      </c>
      <c r="AC42" s="7" t="e">
        <f t="shared" si="22"/>
        <v>#DIV/0!</v>
      </c>
      <c r="AD42" s="7" t="e">
        <f t="shared" si="23"/>
        <v>#DIV/0!</v>
      </c>
      <c r="AE42" s="7" t="e">
        <f t="shared" si="24"/>
        <v>#DIV/0!</v>
      </c>
      <c r="AF42" s="2" t="e">
        <f t="shared" si="25"/>
        <v>#DIV/0!</v>
      </c>
      <c r="AG42" s="2" t="e">
        <f t="shared" si="26"/>
        <v>#DIV/0!</v>
      </c>
      <c r="AH42" s="2" t="e">
        <f t="shared" si="27"/>
        <v>#DIV/0!</v>
      </c>
      <c r="AI42" s="7" t="e">
        <f t="shared" si="28"/>
        <v>#DIV/0!</v>
      </c>
      <c r="AJ42" s="7" t="e">
        <f t="shared" si="29"/>
        <v>#DIV/0!</v>
      </c>
      <c r="AK42" s="7" t="e">
        <f t="shared" si="30"/>
        <v>#DIV/0!</v>
      </c>
    </row>
    <row r="43" spans="1:37" ht="12">
      <c r="A43" s="17">
        <f t="shared" si="31"/>
        <v>-30</v>
      </c>
      <c r="B43" s="2">
        <f>COS(Material!$L$5/180*PI())*COS(A43/180*PI())</f>
        <v>0.8660254037844387</v>
      </c>
      <c r="C43" s="2">
        <f>COS(A43/180*PI())*SIN(Material!$L$5/180*PI())</f>
        <v>0</v>
      </c>
      <c r="D43" s="2">
        <f t="shared" si="9"/>
        <v>-0.49999999999999994</v>
      </c>
      <c r="E43" s="2">
        <f t="shared" si="0"/>
        <v>3.995</v>
      </c>
      <c r="F43" s="2">
        <f t="shared" si="1"/>
        <v>2.3775000000000004</v>
      </c>
      <c r="G43" s="2">
        <f t="shared" si="2"/>
        <v>1.7999999999999998</v>
      </c>
      <c r="H43" s="2">
        <f t="shared" si="3"/>
        <v>0</v>
      </c>
      <c r="I43" s="2">
        <f t="shared" si="4"/>
        <v>-1.5891566159444448</v>
      </c>
      <c r="J43" s="2">
        <f t="shared" si="5"/>
        <v>0</v>
      </c>
      <c r="K43" s="2">
        <f t="shared" si="10"/>
        <v>-8.1725</v>
      </c>
      <c r="L43" s="2">
        <f t="shared" si="11"/>
        <v>18.44319375</v>
      </c>
      <c r="M43" s="2">
        <f t="shared" si="12"/>
        <v>-11.092419421875</v>
      </c>
      <c r="N43" s="6">
        <v>0.9661986226934098</v>
      </c>
      <c r="O43" s="6">
        <v>2.3775000003636477</v>
      </c>
      <c r="P43" s="6">
        <v>4.828801462543455</v>
      </c>
      <c r="Q43" s="7">
        <f t="shared" si="6"/>
        <v>2.1870440092696413</v>
      </c>
      <c r="R43" s="7">
        <f t="shared" si="7"/>
        <v>3.4307145002168653</v>
      </c>
      <c r="S43" s="7">
        <f t="shared" si="8"/>
        <v>4.889269652551763</v>
      </c>
      <c r="T43" s="2" t="e">
        <f t="shared" si="13"/>
        <v>#DIV/0!</v>
      </c>
      <c r="U43" s="2" t="e">
        <f t="shared" si="14"/>
        <v>#DIV/0!</v>
      </c>
      <c r="V43" s="2" t="e">
        <f t="shared" si="15"/>
        <v>#DIV/0!</v>
      </c>
      <c r="W43" s="7" t="e">
        <f t="shared" si="16"/>
        <v>#DIV/0!</v>
      </c>
      <c r="X43" s="7" t="e">
        <f t="shared" si="17"/>
        <v>#DIV/0!</v>
      </c>
      <c r="Y43" s="7" t="e">
        <f t="shared" si="18"/>
        <v>#DIV/0!</v>
      </c>
      <c r="Z43" s="2" t="e">
        <f t="shared" si="19"/>
        <v>#DIV/0!</v>
      </c>
      <c r="AA43" s="2" t="e">
        <f t="shared" si="20"/>
        <v>#DIV/0!</v>
      </c>
      <c r="AB43" s="2" t="e">
        <f t="shared" si="21"/>
        <v>#DIV/0!</v>
      </c>
      <c r="AC43" s="7" t="e">
        <f t="shared" si="22"/>
        <v>#DIV/0!</v>
      </c>
      <c r="AD43" s="7" t="e">
        <f t="shared" si="23"/>
        <v>#DIV/0!</v>
      </c>
      <c r="AE43" s="7" t="e">
        <f t="shared" si="24"/>
        <v>#DIV/0!</v>
      </c>
      <c r="AF43" s="2" t="e">
        <f t="shared" si="25"/>
        <v>#DIV/0!</v>
      </c>
      <c r="AG43" s="2" t="e">
        <f t="shared" si="26"/>
        <v>#DIV/0!</v>
      </c>
      <c r="AH43" s="2" t="e">
        <f t="shared" si="27"/>
        <v>#DIV/0!</v>
      </c>
      <c r="AI43" s="7" t="e">
        <f t="shared" si="28"/>
        <v>#DIV/0!</v>
      </c>
      <c r="AJ43" s="7" t="e">
        <f t="shared" si="29"/>
        <v>#DIV/0!</v>
      </c>
      <c r="AK43" s="7" t="e">
        <f t="shared" si="30"/>
        <v>#DIV/0!</v>
      </c>
    </row>
    <row r="44" spans="1:37" ht="12">
      <c r="A44" s="17">
        <f t="shared" si="31"/>
        <v>-35</v>
      </c>
      <c r="B44" s="2">
        <f>COS(Material!$L$5/180*PI())*COS(A44/180*PI())</f>
        <v>0.8191520442889918</v>
      </c>
      <c r="C44" s="2">
        <f>COS(A44/180*PI())*SIN(Material!$L$5/180*PI())</f>
        <v>0</v>
      </c>
      <c r="D44" s="2">
        <f t="shared" si="9"/>
        <v>-0.573576436351046</v>
      </c>
      <c r="E44" s="2">
        <f t="shared" si="0"/>
        <v>3.702737265152487</v>
      </c>
      <c r="F44" s="2">
        <f t="shared" si="1"/>
        <v>2.2376878268432168</v>
      </c>
      <c r="G44" s="2">
        <f t="shared" si="2"/>
        <v>1.983256633742224</v>
      </c>
      <c r="H44" s="2">
        <f t="shared" si="3"/>
        <v>0</v>
      </c>
      <c r="I44" s="2">
        <f t="shared" si="4"/>
        <v>-1.7243359591421417</v>
      </c>
      <c r="J44" s="2">
        <f t="shared" si="5"/>
        <v>0</v>
      </c>
      <c r="K44" s="2">
        <f t="shared" si="10"/>
        <v>-7.923681725737928</v>
      </c>
      <c r="L44" s="2">
        <f t="shared" si="11"/>
        <v>17.093623075189058</v>
      </c>
      <c r="M44" s="2">
        <f t="shared" si="12"/>
        <v>-9.779017457789276</v>
      </c>
      <c r="N44" s="6">
        <v>0.9162151961287117</v>
      </c>
      <c r="O44" s="6">
        <v>2.2376878306069745</v>
      </c>
      <c r="P44" s="6">
        <v>4.769778724414672</v>
      </c>
      <c r="Q44" s="7">
        <f t="shared" si="6"/>
        <v>2.129722703244813</v>
      </c>
      <c r="R44" s="7">
        <f t="shared" si="7"/>
        <v>3.3283122641599148</v>
      </c>
      <c r="S44" s="7">
        <f t="shared" si="8"/>
        <v>4.859296858851996</v>
      </c>
      <c r="T44" s="2" t="e">
        <f t="shared" si="13"/>
        <v>#DIV/0!</v>
      </c>
      <c r="U44" s="2" t="e">
        <f t="shared" si="14"/>
        <v>#DIV/0!</v>
      </c>
      <c r="V44" s="2" t="e">
        <f t="shared" si="15"/>
        <v>#DIV/0!</v>
      </c>
      <c r="W44" s="7" t="e">
        <f t="shared" si="16"/>
        <v>#DIV/0!</v>
      </c>
      <c r="X44" s="7" t="e">
        <f t="shared" si="17"/>
        <v>#DIV/0!</v>
      </c>
      <c r="Y44" s="7" t="e">
        <f t="shared" si="18"/>
        <v>#DIV/0!</v>
      </c>
      <c r="Z44" s="2" t="e">
        <f t="shared" si="19"/>
        <v>#DIV/0!</v>
      </c>
      <c r="AA44" s="2" t="e">
        <f t="shared" si="20"/>
        <v>#DIV/0!</v>
      </c>
      <c r="AB44" s="2" t="e">
        <f t="shared" si="21"/>
        <v>#DIV/0!</v>
      </c>
      <c r="AC44" s="7" t="e">
        <f t="shared" si="22"/>
        <v>#DIV/0!</v>
      </c>
      <c r="AD44" s="7" t="e">
        <f t="shared" si="23"/>
        <v>#DIV/0!</v>
      </c>
      <c r="AE44" s="7" t="e">
        <f t="shared" si="24"/>
        <v>#DIV/0!</v>
      </c>
      <c r="AF44" s="2" t="e">
        <f t="shared" si="25"/>
        <v>#DIV/0!</v>
      </c>
      <c r="AG44" s="2" t="e">
        <f t="shared" si="26"/>
        <v>#DIV/0!</v>
      </c>
      <c r="AH44" s="2" t="e">
        <f t="shared" si="27"/>
        <v>#DIV/0!</v>
      </c>
      <c r="AI44" s="7" t="e">
        <f t="shared" si="28"/>
        <v>#DIV/0!</v>
      </c>
      <c r="AJ44" s="7" t="e">
        <f t="shared" si="29"/>
        <v>#DIV/0!</v>
      </c>
      <c r="AK44" s="7" t="e">
        <f t="shared" si="30"/>
        <v>#DIV/0!</v>
      </c>
    </row>
    <row r="45" spans="1:37" ht="12">
      <c r="A45" s="17">
        <f t="shared" si="31"/>
        <v>-40</v>
      </c>
      <c r="B45" s="2">
        <f>COS(Material!$L$5/180*PI())*COS(A45/180*PI())</f>
        <v>0.766044443118978</v>
      </c>
      <c r="C45" s="2">
        <f>COS(A45/180*PI())*SIN(Material!$L$5/180*PI())</f>
        <v>0</v>
      </c>
      <c r="D45" s="2">
        <f t="shared" si="9"/>
        <v>-0.6427876096865393</v>
      </c>
      <c r="E45" s="2">
        <f t="shared" si="0"/>
        <v>3.3912491286838207</v>
      </c>
      <c r="F45" s="2">
        <f t="shared" si="1"/>
        <v>2.0886786372352333</v>
      </c>
      <c r="G45" s="2">
        <f t="shared" si="2"/>
        <v>2.17856811390636</v>
      </c>
      <c r="H45" s="2">
        <f t="shared" si="3"/>
        <v>0</v>
      </c>
      <c r="I45" s="2">
        <f t="shared" si="4"/>
        <v>-1.8071222267774016</v>
      </c>
      <c r="J45" s="2">
        <f t="shared" si="5"/>
        <v>0</v>
      </c>
      <c r="K45" s="2">
        <f t="shared" si="10"/>
        <v>-7.658495879825415</v>
      </c>
      <c r="L45" s="2">
        <f t="shared" si="11"/>
        <v>15.75593476345295</v>
      </c>
      <c r="M45" s="2">
        <f t="shared" si="12"/>
        <v>-8.61031967912316</v>
      </c>
      <c r="N45" s="6">
        <v>0.8787765210237933</v>
      </c>
      <c r="O45" s="6">
        <v>2.088678674121924</v>
      </c>
      <c r="P45" s="6">
        <v>4.691040720885224</v>
      </c>
      <c r="Q45" s="7">
        <f t="shared" si="6"/>
        <v>2.0857561738970047</v>
      </c>
      <c r="R45" s="7">
        <f t="shared" si="7"/>
        <v>3.2155860175475244</v>
      </c>
      <c r="S45" s="7">
        <f t="shared" si="8"/>
        <v>4.819022086042813</v>
      </c>
      <c r="T45" s="2" t="e">
        <f t="shared" si="13"/>
        <v>#DIV/0!</v>
      </c>
      <c r="U45" s="2" t="e">
        <f t="shared" si="14"/>
        <v>#DIV/0!</v>
      </c>
      <c r="V45" s="2" t="e">
        <f t="shared" si="15"/>
        <v>#DIV/0!</v>
      </c>
      <c r="W45" s="7" t="e">
        <f t="shared" si="16"/>
        <v>#DIV/0!</v>
      </c>
      <c r="X45" s="7" t="e">
        <f t="shared" si="17"/>
        <v>#DIV/0!</v>
      </c>
      <c r="Y45" s="7" t="e">
        <f t="shared" si="18"/>
        <v>#DIV/0!</v>
      </c>
      <c r="Z45" s="2" t="e">
        <f t="shared" si="19"/>
        <v>#DIV/0!</v>
      </c>
      <c r="AA45" s="2" t="e">
        <f t="shared" si="20"/>
        <v>#DIV/0!</v>
      </c>
      <c r="AB45" s="2" t="e">
        <f t="shared" si="21"/>
        <v>#DIV/0!</v>
      </c>
      <c r="AC45" s="7" t="e">
        <f t="shared" si="22"/>
        <v>#DIV/0!</v>
      </c>
      <c r="AD45" s="7" t="e">
        <f t="shared" si="23"/>
        <v>#DIV/0!</v>
      </c>
      <c r="AE45" s="7" t="e">
        <f t="shared" si="24"/>
        <v>#DIV/0!</v>
      </c>
      <c r="AF45" s="2" t="e">
        <f t="shared" si="25"/>
        <v>#DIV/0!</v>
      </c>
      <c r="AG45" s="2" t="e">
        <f t="shared" si="26"/>
        <v>#DIV/0!</v>
      </c>
      <c r="AH45" s="2" t="e">
        <f t="shared" si="27"/>
        <v>#DIV/0!</v>
      </c>
      <c r="AI45" s="7" t="e">
        <f t="shared" si="28"/>
        <v>#DIV/0!</v>
      </c>
      <c r="AJ45" s="7" t="e">
        <f t="shared" si="29"/>
        <v>#DIV/0!</v>
      </c>
      <c r="AK45" s="7" t="e">
        <f t="shared" si="30"/>
        <v>#DIV/0!</v>
      </c>
    </row>
    <row r="46" spans="1:37" ht="12">
      <c r="A46" s="17">
        <f t="shared" si="31"/>
        <v>-45</v>
      </c>
      <c r="B46" s="2">
        <f>COS(Material!$L$5/180*PI())*COS(A46/180*PI())</f>
        <v>0.7071067811865476</v>
      </c>
      <c r="C46" s="2">
        <f>COS(A46/180*PI())*SIN(Material!$L$5/180*PI())</f>
        <v>0</v>
      </c>
      <c r="D46" s="2">
        <f t="shared" si="9"/>
        <v>-0.7071067811865475</v>
      </c>
      <c r="E46" s="2">
        <f t="shared" si="0"/>
        <v>3.0700000000000003</v>
      </c>
      <c r="F46" s="2">
        <f t="shared" si="1"/>
        <v>1.935</v>
      </c>
      <c r="G46" s="2">
        <f t="shared" si="2"/>
        <v>2.38</v>
      </c>
      <c r="H46" s="2">
        <f t="shared" si="3"/>
        <v>0</v>
      </c>
      <c r="I46" s="2">
        <f t="shared" si="4"/>
        <v>-1.835</v>
      </c>
      <c r="J46" s="2">
        <f t="shared" si="5"/>
        <v>0</v>
      </c>
      <c r="K46" s="2">
        <f t="shared" si="10"/>
        <v>-7.385000000000001</v>
      </c>
      <c r="L46" s="2">
        <f t="shared" si="11"/>
        <v>14.485125000000002</v>
      </c>
      <c r="M46" s="2">
        <f t="shared" si="12"/>
        <v>-7.6226906250000015</v>
      </c>
      <c r="N46" s="6">
        <v>0.8578497389273372</v>
      </c>
      <c r="O46" s="6">
        <v>1.9350003412229637</v>
      </c>
      <c r="P46" s="6">
        <v>4.592150237206672</v>
      </c>
      <c r="Q46" s="7">
        <f t="shared" si="6"/>
        <v>2.0607719150306023</v>
      </c>
      <c r="R46" s="7">
        <f t="shared" si="7"/>
        <v>3.095029823768209</v>
      </c>
      <c r="S46" s="7">
        <f t="shared" si="8"/>
        <v>4.767957321104564</v>
      </c>
      <c r="T46" s="2" t="e">
        <f t="shared" si="13"/>
        <v>#DIV/0!</v>
      </c>
      <c r="U46" s="2" t="e">
        <f t="shared" si="14"/>
        <v>#DIV/0!</v>
      </c>
      <c r="V46" s="2" t="e">
        <f t="shared" si="15"/>
        <v>#DIV/0!</v>
      </c>
      <c r="W46" s="7" t="e">
        <f t="shared" si="16"/>
        <v>#DIV/0!</v>
      </c>
      <c r="X46" s="7" t="e">
        <f t="shared" si="17"/>
        <v>#DIV/0!</v>
      </c>
      <c r="Y46" s="7" t="e">
        <f t="shared" si="18"/>
        <v>#DIV/0!</v>
      </c>
      <c r="Z46" s="2" t="e">
        <f t="shared" si="19"/>
        <v>#DIV/0!</v>
      </c>
      <c r="AA46" s="2" t="e">
        <f t="shared" si="20"/>
        <v>#DIV/0!</v>
      </c>
      <c r="AB46" s="2" t="e">
        <f t="shared" si="21"/>
        <v>#DIV/0!</v>
      </c>
      <c r="AC46" s="7" t="e">
        <f t="shared" si="22"/>
        <v>#DIV/0!</v>
      </c>
      <c r="AD46" s="7" t="e">
        <f t="shared" si="23"/>
        <v>#DIV/0!</v>
      </c>
      <c r="AE46" s="7" t="e">
        <f t="shared" si="24"/>
        <v>#DIV/0!</v>
      </c>
      <c r="AF46" s="2" t="e">
        <f t="shared" si="25"/>
        <v>#DIV/0!</v>
      </c>
      <c r="AG46" s="2" t="e">
        <f t="shared" si="26"/>
        <v>#DIV/0!</v>
      </c>
      <c r="AH46" s="2" t="e">
        <f t="shared" si="27"/>
        <v>#DIV/0!</v>
      </c>
      <c r="AI46" s="7" t="e">
        <f t="shared" si="28"/>
        <v>#DIV/0!</v>
      </c>
      <c r="AJ46" s="7" t="e">
        <f t="shared" si="29"/>
        <v>#DIV/0!</v>
      </c>
      <c r="AK46" s="7" t="e">
        <f t="shared" si="30"/>
        <v>#DIV/0!</v>
      </c>
    </row>
    <row r="47" spans="1:37" ht="12">
      <c r="A47" s="17">
        <f t="shared" si="31"/>
        <v>-50</v>
      </c>
      <c r="B47" s="2">
        <f>COS(Material!$L$5/180*PI())*COS(A47/180*PI())</f>
        <v>0.6427876096865394</v>
      </c>
      <c r="C47" s="2">
        <f>COS(A47/180*PI())*SIN(Material!$L$5/180*PI())</f>
        <v>0</v>
      </c>
      <c r="D47" s="2">
        <f t="shared" si="9"/>
        <v>-0.766044443118978</v>
      </c>
      <c r="E47" s="2">
        <f t="shared" si="0"/>
        <v>2.748750871316179</v>
      </c>
      <c r="F47" s="2">
        <f t="shared" si="1"/>
        <v>1.7813213627647666</v>
      </c>
      <c r="G47" s="2">
        <f t="shared" si="2"/>
        <v>2.5814318860936387</v>
      </c>
      <c r="H47" s="2">
        <f t="shared" si="3"/>
        <v>0</v>
      </c>
      <c r="I47" s="2">
        <f t="shared" si="4"/>
        <v>-1.8071222267774016</v>
      </c>
      <c r="J47" s="2">
        <f t="shared" si="5"/>
        <v>0</v>
      </c>
      <c r="K47" s="2">
        <f t="shared" si="10"/>
        <v>-7.111504120174584</v>
      </c>
      <c r="L47" s="2">
        <f t="shared" si="11"/>
        <v>13.324790816844859</v>
      </c>
      <c r="M47" s="2">
        <f t="shared" si="12"/>
        <v>-6.822500727454386</v>
      </c>
      <c r="N47" s="6">
        <v>0.8560335708252244</v>
      </c>
      <c r="O47" s="6">
        <v>1.7813243591361294</v>
      </c>
      <c r="P47" s="6">
        <v>4.47414904945773</v>
      </c>
      <c r="Q47" s="7">
        <f t="shared" si="6"/>
        <v>2.0585893117813274</v>
      </c>
      <c r="R47" s="7">
        <f t="shared" si="7"/>
        <v>2.96958539555036</v>
      </c>
      <c r="S47" s="7">
        <f t="shared" si="8"/>
        <v>4.706299259512486</v>
      </c>
      <c r="T47" s="2" t="e">
        <f t="shared" si="13"/>
        <v>#DIV/0!</v>
      </c>
      <c r="U47" s="2" t="e">
        <f t="shared" si="14"/>
        <v>#DIV/0!</v>
      </c>
      <c r="V47" s="2" t="e">
        <f t="shared" si="15"/>
        <v>#DIV/0!</v>
      </c>
      <c r="W47" s="7" t="e">
        <f t="shared" si="16"/>
        <v>#DIV/0!</v>
      </c>
      <c r="X47" s="7" t="e">
        <f t="shared" si="17"/>
        <v>#DIV/0!</v>
      </c>
      <c r="Y47" s="7" t="e">
        <f t="shared" si="18"/>
        <v>#DIV/0!</v>
      </c>
      <c r="Z47" s="2" t="e">
        <f t="shared" si="19"/>
        <v>#DIV/0!</v>
      </c>
      <c r="AA47" s="2" t="e">
        <f t="shared" si="20"/>
        <v>#DIV/0!</v>
      </c>
      <c r="AB47" s="2" t="e">
        <f t="shared" si="21"/>
        <v>#DIV/0!</v>
      </c>
      <c r="AC47" s="7" t="e">
        <f t="shared" si="22"/>
        <v>#DIV/0!</v>
      </c>
      <c r="AD47" s="7" t="e">
        <f t="shared" si="23"/>
        <v>#DIV/0!</v>
      </c>
      <c r="AE47" s="7" t="e">
        <f t="shared" si="24"/>
        <v>#DIV/0!</v>
      </c>
      <c r="AF47" s="2" t="e">
        <f t="shared" si="25"/>
        <v>#DIV/0!</v>
      </c>
      <c r="AG47" s="2" t="e">
        <f t="shared" si="26"/>
        <v>#DIV/0!</v>
      </c>
      <c r="AH47" s="2" t="e">
        <f t="shared" si="27"/>
        <v>#DIV/0!</v>
      </c>
      <c r="AI47" s="7" t="e">
        <f t="shared" si="28"/>
        <v>#DIV/0!</v>
      </c>
      <c r="AJ47" s="7" t="e">
        <f t="shared" si="29"/>
        <v>#DIV/0!</v>
      </c>
      <c r="AK47" s="7" t="e">
        <f t="shared" si="30"/>
        <v>#DIV/0!</v>
      </c>
    </row>
    <row r="48" spans="1:37" ht="12">
      <c r="A48" s="17">
        <f t="shared" si="31"/>
        <v>-55</v>
      </c>
      <c r="B48" s="2">
        <f>COS(Material!$L$5/180*PI())*COS(A48/180*PI())</f>
        <v>0.5735764363510462</v>
      </c>
      <c r="C48" s="2">
        <f>COS(A48/180*PI())*SIN(Material!$L$5/180*PI())</f>
        <v>0</v>
      </c>
      <c r="D48" s="2">
        <f t="shared" si="9"/>
        <v>-0.8191520442889918</v>
      </c>
      <c r="E48" s="2">
        <f t="shared" si="0"/>
        <v>2.437262734847513</v>
      </c>
      <c r="F48" s="2">
        <f t="shared" si="1"/>
        <v>1.6323121731567833</v>
      </c>
      <c r="G48" s="2">
        <f t="shared" si="2"/>
        <v>2.776743366257776</v>
      </c>
      <c r="H48" s="2">
        <f t="shared" si="3"/>
        <v>0</v>
      </c>
      <c r="I48" s="2">
        <f t="shared" si="4"/>
        <v>-1.724335959142142</v>
      </c>
      <c r="J48" s="2">
        <f t="shared" si="5"/>
        <v>0</v>
      </c>
      <c r="K48" s="2">
        <f t="shared" si="10"/>
        <v>-6.846318274262073</v>
      </c>
      <c r="L48" s="2">
        <f t="shared" si="11"/>
        <v>12.305204260572365</v>
      </c>
      <c r="M48" s="2">
        <f t="shared" si="12"/>
        <v>-6.193512489930352</v>
      </c>
      <c r="N48" s="6">
        <v>0.874331621775248</v>
      </c>
      <c r="O48" s="6">
        <v>1.6323121737553896</v>
      </c>
      <c r="P48" s="6">
        <v>4.339673323874258</v>
      </c>
      <c r="Q48" s="7">
        <f t="shared" si="6"/>
        <v>2.0804745528902777</v>
      </c>
      <c r="R48" s="7">
        <f t="shared" si="7"/>
        <v>2.8426665888603115</v>
      </c>
      <c r="S48" s="7">
        <f t="shared" si="8"/>
        <v>4.635033042633915</v>
      </c>
      <c r="T48" s="2" t="e">
        <f t="shared" si="13"/>
        <v>#DIV/0!</v>
      </c>
      <c r="U48" s="2" t="e">
        <f t="shared" si="14"/>
        <v>#DIV/0!</v>
      </c>
      <c r="V48" s="2" t="e">
        <f t="shared" si="15"/>
        <v>#DIV/0!</v>
      </c>
      <c r="W48" s="7" t="e">
        <f t="shared" si="16"/>
        <v>#DIV/0!</v>
      </c>
      <c r="X48" s="7" t="e">
        <f t="shared" si="17"/>
        <v>#DIV/0!</v>
      </c>
      <c r="Y48" s="7" t="e">
        <f t="shared" si="18"/>
        <v>#DIV/0!</v>
      </c>
      <c r="Z48" s="2" t="e">
        <f t="shared" si="19"/>
        <v>#DIV/0!</v>
      </c>
      <c r="AA48" s="2" t="e">
        <f t="shared" si="20"/>
        <v>#DIV/0!</v>
      </c>
      <c r="AB48" s="2" t="e">
        <f t="shared" si="21"/>
        <v>#DIV/0!</v>
      </c>
      <c r="AC48" s="7" t="e">
        <f t="shared" si="22"/>
        <v>#DIV/0!</v>
      </c>
      <c r="AD48" s="7" t="e">
        <f t="shared" si="23"/>
        <v>#DIV/0!</v>
      </c>
      <c r="AE48" s="7" t="e">
        <f t="shared" si="24"/>
        <v>#DIV/0!</v>
      </c>
      <c r="AF48" s="2" t="e">
        <f t="shared" si="25"/>
        <v>#DIV/0!</v>
      </c>
      <c r="AG48" s="2" t="e">
        <f t="shared" si="26"/>
        <v>#DIV/0!</v>
      </c>
      <c r="AH48" s="2" t="e">
        <f t="shared" si="27"/>
        <v>#DIV/0!</v>
      </c>
      <c r="AI48" s="7" t="e">
        <f t="shared" si="28"/>
        <v>#DIV/0!</v>
      </c>
      <c r="AJ48" s="7" t="e">
        <f t="shared" si="29"/>
        <v>#DIV/0!</v>
      </c>
      <c r="AK48" s="7" t="e">
        <f t="shared" si="30"/>
        <v>#DIV/0!</v>
      </c>
    </row>
    <row r="49" spans="1:37" ht="12">
      <c r="A49" s="17">
        <f t="shared" si="31"/>
        <v>-60</v>
      </c>
      <c r="B49" s="2">
        <f>COS(Material!$L$5/180*PI())*COS(A49/180*PI())</f>
        <v>0.5000000000000001</v>
      </c>
      <c r="C49" s="2">
        <f>COS(A49/180*PI())*SIN(Material!$L$5/180*PI())</f>
        <v>0</v>
      </c>
      <c r="D49" s="2">
        <f t="shared" si="9"/>
        <v>-0.8660254037844386</v>
      </c>
      <c r="E49" s="2">
        <f t="shared" si="0"/>
        <v>2.1450000000000005</v>
      </c>
      <c r="F49" s="2">
        <f t="shared" si="1"/>
        <v>1.4925000000000002</v>
      </c>
      <c r="G49" s="2">
        <f t="shared" si="2"/>
        <v>2.96</v>
      </c>
      <c r="H49" s="2">
        <f t="shared" si="3"/>
        <v>0</v>
      </c>
      <c r="I49" s="2">
        <f t="shared" si="4"/>
        <v>-1.5891566159444452</v>
      </c>
      <c r="J49" s="2">
        <f t="shared" si="5"/>
        <v>0</v>
      </c>
      <c r="K49" s="2">
        <f t="shared" si="10"/>
        <v>-6.5975</v>
      </c>
      <c r="L49" s="2">
        <f t="shared" si="11"/>
        <v>11.442993750000003</v>
      </c>
      <c r="M49" s="2">
        <f t="shared" si="12"/>
        <v>-5.706993515625</v>
      </c>
      <c r="N49" s="6">
        <v>0.9119284528466339</v>
      </c>
      <c r="O49" s="6">
        <v>1.4925000537303128</v>
      </c>
      <c r="P49" s="6">
        <v>4.193071546989628</v>
      </c>
      <c r="Q49" s="7">
        <f t="shared" si="6"/>
        <v>2.124734640212742</v>
      </c>
      <c r="R49" s="7">
        <f t="shared" si="7"/>
        <v>2.7182005311193995</v>
      </c>
      <c r="S49" s="7">
        <f t="shared" si="8"/>
        <v>4.556070668415078</v>
      </c>
      <c r="T49" s="2" t="e">
        <f t="shared" si="13"/>
        <v>#DIV/0!</v>
      </c>
      <c r="U49" s="2" t="e">
        <f t="shared" si="14"/>
        <v>#DIV/0!</v>
      </c>
      <c r="V49" s="2" t="e">
        <f t="shared" si="15"/>
        <v>#DIV/0!</v>
      </c>
      <c r="W49" s="7" t="e">
        <f t="shared" si="16"/>
        <v>#DIV/0!</v>
      </c>
      <c r="X49" s="7" t="e">
        <f t="shared" si="17"/>
        <v>#DIV/0!</v>
      </c>
      <c r="Y49" s="7" t="e">
        <f t="shared" si="18"/>
        <v>#DIV/0!</v>
      </c>
      <c r="Z49" s="2" t="e">
        <f t="shared" si="19"/>
        <v>#DIV/0!</v>
      </c>
      <c r="AA49" s="2" t="e">
        <f t="shared" si="20"/>
        <v>#DIV/0!</v>
      </c>
      <c r="AB49" s="2" t="e">
        <f t="shared" si="21"/>
        <v>#DIV/0!</v>
      </c>
      <c r="AC49" s="7" t="e">
        <f t="shared" si="22"/>
        <v>#DIV/0!</v>
      </c>
      <c r="AD49" s="7" t="e">
        <f t="shared" si="23"/>
        <v>#DIV/0!</v>
      </c>
      <c r="AE49" s="7" t="e">
        <f t="shared" si="24"/>
        <v>#DIV/0!</v>
      </c>
      <c r="AF49" s="2" t="e">
        <f t="shared" si="25"/>
        <v>#DIV/0!</v>
      </c>
      <c r="AG49" s="2" t="e">
        <f t="shared" si="26"/>
        <v>#DIV/0!</v>
      </c>
      <c r="AH49" s="2" t="e">
        <f t="shared" si="27"/>
        <v>#DIV/0!</v>
      </c>
      <c r="AI49" s="7" t="e">
        <f t="shared" si="28"/>
        <v>#DIV/0!</v>
      </c>
      <c r="AJ49" s="7" t="e">
        <f t="shared" si="29"/>
        <v>#DIV/0!</v>
      </c>
      <c r="AK49" s="7" t="e">
        <f t="shared" si="30"/>
        <v>#DIV/0!</v>
      </c>
    </row>
    <row r="50" spans="1:37" ht="12">
      <c r="A50" s="17">
        <f t="shared" si="31"/>
        <v>-65</v>
      </c>
      <c r="B50" s="2">
        <f>COS(Material!$L$5/180*PI())*COS(A50/180*PI())</f>
        <v>0.42261826174069944</v>
      </c>
      <c r="C50" s="2">
        <f>COS(A50/180*PI())*SIN(Material!$L$5/180*PI())</f>
        <v>0</v>
      </c>
      <c r="D50" s="2">
        <f t="shared" si="9"/>
        <v>-0.9063077870366499</v>
      </c>
      <c r="E50" s="2">
        <f t="shared" si="0"/>
        <v>1.8808429220799021</v>
      </c>
      <c r="F50" s="2">
        <f t="shared" si="1"/>
        <v>1.3661329654274126</v>
      </c>
      <c r="G50" s="2">
        <f t="shared" si="2"/>
        <v>3.1256336272363856</v>
      </c>
      <c r="H50" s="2">
        <f t="shared" si="3"/>
        <v>0</v>
      </c>
      <c r="I50" s="2">
        <f t="shared" si="4"/>
        <v>-1.4056915531233245</v>
      </c>
      <c r="J50" s="2">
        <f t="shared" si="5"/>
        <v>0</v>
      </c>
      <c r="K50" s="2">
        <f t="shared" si="10"/>
        <v>-6.372609514743701</v>
      </c>
      <c r="L50" s="2">
        <f t="shared" si="11"/>
        <v>10.742369796940483</v>
      </c>
      <c r="M50" s="2">
        <f t="shared" si="12"/>
        <v>-5.331821801422837</v>
      </c>
      <c r="N50" s="6">
        <v>0.9659207703557003</v>
      </c>
      <c r="O50" s="6">
        <v>1.3661373995436035</v>
      </c>
      <c r="P50" s="6">
        <v>4.040555651826186</v>
      </c>
      <c r="Q50" s="7">
        <f t="shared" si="6"/>
        <v>2.1867295195931074</v>
      </c>
      <c r="R50" s="7">
        <f t="shared" si="7"/>
        <v>2.6005877092273155</v>
      </c>
      <c r="S50" s="7">
        <f t="shared" si="8"/>
        <v>4.472443487805608</v>
      </c>
      <c r="T50" s="2" t="e">
        <f t="shared" si="13"/>
        <v>#DIV/0!</v>
      </c>
      <c r="U50" s="2" t="e">
        <f t="shared" si="14"/>
        <v>#DIV/0!</v>
      </c>
      <c r="V50" s="2" t="e">
        <f t="shared" si="15"/>
        <v>#DIV/0!</v>
      </c>
      <c r="W50" s="7" t="e">
        <f t="shared" si="16"/>
        <v>#DIV/0!</v>
      </c>
      <c r="X50" s="7" t="e">
        <f t="shared" si="17"/>
        <v>#DIV/0!</v>
      </c>
      <c r="Y50" s="7" t="e">
        <f t="shared" si="18"/>
        <v>#DIV/0!</v>
      </c>
      <c r="Z50" s="2" t="e">
        <f t="shared" si="19"/>
        <v>#DIV/0!</v>
      </c>
      <c r="AA50" s="2" t="e">
        <f t="shared" si="20"/>
        <v>#DIV/0!</v>
      </c>
      <c r="AB50" s="2" t="e">
        <f t="shared" si="21"/>
        <v>#DIV/0!</v>
      </c>
      <c r="AC50" s="7" t="e">
        <f t="shared" si="22"/>
        <v>#DIV/0!</v>
      </c>
      <c r="AD50" s="7" t="e">
        <f t="shared" si="23"/>
        <v>#DIV/0!</v>
      </c>
      <c r="AE50" s="7" t="e">
        <f t="shared" si="24"/>
        <v>#DIV/0!</v>
      </c>
      <c r="AF50" s="2" t="e">
        <f t="shared" si="25"/>
        <v>#DIV/0!</v>
      </c>
      <c r="AG50" s="2" t="e">
        <f t="shared" si="26"/>
        <v>#DIV/0!</v>
      </c>
      <c r="AH50" s="2" t="e">
        <f t="shared" si="27"/>
        <v>#DIV/0!</v>
      </c>
      <c r="AI50" s="7" t="e">
        <f t="shared" si="28"/>
        <v>#DIV/0!</v>
      </c>
      <c r="AJ50" s="7" t="e">
        <f t="shared" si="29"/>
        <v>#DIV/0!</v>
      </c>
      <c r="AK50" s="7" t="e">
        <f t="shared" si="30"/>
        <v>#DIV/0!</v>
      </c>
    </row>
    <row r="51" spans="1:37" ht="12">
      <c r="A51" s="17">
        <f t="shared" si="31"/>
        <v>-70</v>
      </c>
      <c r="B51" s="2">
        <f>COS(Material!$L$5/180*PI())*COS(A51/180*PI())</f>
        <v>0.3420201433256688</v>
      </c>
      <c r="C51" s="2">
        <f>COS(A51/180*PI())*SIN(Material!$L$5/180*PI())</f>
        <v>0</v>
      </c>
      <c r="D51" s="2">
        <f t="shared" si="9"/>
        <v>-0.9396926207859083</v>
      </c>
      <c r="E51" s="2">
        <f t="shared" si="0"/>
        <v>1.6528177802298907</v>
      </c>
      <c r="F51" s="2">
        <f t="shared" si="1"/>
        <v>1.2570506678397044</v>
      </c>
      <c r="G51" s="2">
        <f t="shared" si="2"/>
        <v>3.268611554018014</v>
      </c>
      <c r="H51" s="2">
        <f t="shared" si="3"/>
        <v>0</v>
      </c>
      <c r="I51" s="2">
        <f t="shared" si="4"/>
        <v>-1.1795152637747999</v>
      </c>
      <c r="J51" s="2">
        <f t="shared" si="5"/>
        <v>0</v>
      </c>
      <c r="K51" s="2">
        <f t="shared" si="10"/>
        <v>-6.178480002087609</v>
      </c>
      <c r="L51" s="2">
        <f t="shared" si="11"/>
        <v>10.197649067010332</v>
      </c>
      <c r="M51" s="2">
        <f t="shared" si="12"/>
        <v>-5.042235172800511</v>
      </c>
      <c r="N51" s="6">
        <v>1.031045593862988</v>
      </c>
      <c r="O51" s="6">
        <v>1.2570510052654877</v>
      </c>
      <c r="P51" s="6">
        <v>3.890383733113402</v>
      </c>
      <c r="Q51" s="7">
        <f aca="true" t="shared" si="32" ref="Q51:Q73">SQRT(N51*(10000000000)/$D$4)/1000</f>
        <v>2.259244587961342</v>
      </c>
      <c r="R51" s="7">
        <f aca="true" t="shared" si="33" ref="R51:R73">SQRT(O51*(10000000000)/$D$4)/1000</f>
        <v>2.494599121811362</v>
      </c>
      <c r="S51" s="7">
        <f aca="true" t="shared" si="34" ref="S51:S73">SQRT(P51*(10000000000)/$D$4)/1000</f>
        <v>4.388544794285742</v>
      </c>
      <c r="T51" s="2" t="e">
        <f t="shared" si="13"/>
        <v>#DIV/0!</v>
      </c>
      <c r="U51" s="2" t="e">
        <f t="shared" si="14"/>
        <v>#DIV/0!</v>
      </c>
      <c r="V51" s="2" t="e">
        <f t="shared" si="15"/>
        <v>#DIV/0!</v>
      </c>
      <c r="W51" s="7" t="e">
        <f t="shared" si="16"/>
        <v>#DIV/0!</v>
      </c>
      <c r="X51" s="7" t="e">
        <f t="shared" si="17"/>
        <v>#DIV/0!</v>
      </c>
      <c r="Y51" s="7" t="e">
        <f t="shared" si="18"/>
        <v>#DIV/0!</v>
      </c>
      <c r="Z51" s="2" t="e">
        <f t="shared" si="19"/>
        <v>#DIV/0!</v>
      </c>
      <c r="AA51" s="2" t="e">
        <f t="shared" si="20"/>
        <v>#DIV/0!</v>
      </c>
      <c r="AB51" s="2" t="e">
        <f t="shared" si="21"/>
        <v>#DIV/0!</v>
      </c>
      <c r="AC51" s="7" t="e">
        <f t="shared" si="22"/>
        <v>#DIV/0!</v>
      </c>
      <c r="AD51" s="7" t="e">
        <f t="shared" si="23"/>
        <v>#DIV/0!</v>
      </c>
      <c r="AE51" s="7" t="e">
        <f t="shared" si="24"/>
        <v>#DIV/0!</v>
      </c>
      <c r="AF51" s="2" t="e">
        <f t="shared" si="25"/>
        <v>#DIV/0!</v>
      </c>
      <c r="AG51" s="2" t="e">
        <f t="shared" si="26"/>
        <v>#DIV/0!</v>
      </c>
      <c r="AH51" s="2" t="e">
        <f t="shared" si="27"/>
        <v>#DIV/0!</v>
      </c>
      <c r="AI51" s="7" t="e">
        <f t="shared" si="28"/>
        <v>#DIV/0!</v>
      </c>
      <c r="AJ51" s="7" t="e">
        <f t="shared" si="29"/>
        <v>#DIV/0!</v>
      </c>
      <c r="AK51" s="7" t="e">
        <f t="shared" si="30"/>
        <v>#DIV/0!</v>
      </c>
    </row>
    <row r="52" spans="1:37" ht="12">
      <c r="A52" s="17">
        <f t="shared" si="31"/>
        <v>-75</v>
      </c>
      <c r="B52" s="2">
        <f>COS(Material!$L$5/180*PI())*COS(A52/180*PI())</f>
        <v>0.25881904510252074</v>
      </c>
      <c r="C52" s="2">
        <f>COS(A52/180*PI())*SIN(Material!$L$5/180*PI())</f>
        <v>0</v>
      </c>
      <c r="D52" s="2">
        <f t="shared" si="9"/>
        <v>-0.9659258262890683</v>
      </c>
      <c r="E52" s="2">
        <f t="shared" si="0"/>
        <v>1.4678530029987884</v>
      </c>
      <c r="F52" s="2">
        <f t="shared" si="1"/>
        <v>1.168567517650772</v>
      </c>
      <c r="G52" s="2">
        <f t="shared" si="2"/>
        <v>3.384589468389949</v>
      </c>
      <c r="H52" s="2">
        <f t="shared" si="3"/>
        <v>0</v>
      </c>
      <c r="I52" s="2">
        <f t="shared" si="4"/>
        <v>-0.9175</v>
      </c>
      <c r="J52" s="2">
        <f t="shared" si="5"/>
        <v>0</v>
      </c>
      <c r="K52" s="2">
        <f t="shared" si="10"/>
        <v>-6.021009989039509</v>
      </c>
      <c r="L52" s="2">
        <f t="shared" si="11"/>
        <v>9.796680218428174</v>
      </c>
      <c r="M52" s="2">
        <f t="shared" si="12"/>
        <v>-4.8218292571102</v>
      </c>
      <c r="N52" s="6">
        <v>1.099465727186346</v>
      </c>
      <c r="O52" s="6">
        <v>1.1685805547987704</v>
      </c>
      <c r="P52" s="6">
        <v>3.7529751394003754</v>
      </c>
      <c r="Q52" s="7">
        <f t="shared" si="32"/>
        <v>2.333002280225282</v>
      </c>
      <c r="R52" s="7">
        <f t="shared" si="33"/>
        <v>2.405213556314504</v>
      </c>
      <c r="S52" s="7">
        <f t="shared" si="34"/>
        <v>4.3103462562208055</v>
      </c>
      <c r="T52" s="2" t="e">
        <f t="shared" si="13"/>
        <v>#DIV/0!</v>
      </c>
      <c r="U52" s="2" t="e">
        <f t="shared" si="14"/>
        <v>#DIV/0!</v>
      </c>
      <c r="V52" s="2" t="e">
        <f t="shared" si="15"/>
        <v>#DIV/0!</v>
      </c>
      <c r="W52" s="7" t="e">
        <f t="shared" si="16"/>
        <v>#DIV/0!</v>
      </c>
      <c r="X52" s="7" t="e">
        <f t="shared" si="17"/>
        <v>#DIV/0!</v>
      </c>
      <c r="Y52" s="7" t="e">
        <f t="shared" si="18"/>
        <v>#DIV/0!</v>
      </c>
      <c r="Z52" s="2" t="e">
        <f t="shared" si="19"/>
        <v>#DIV/0!</v>
      </c>
      <c r="AA52" s="2" t="e">
        <f t="shared" si="20"/>
        <v>#DIV/0!</v>
      </c>
      <c r="AB52" s="2" t="e">
        <f t="shared" si="21"/>
        <v>#DIV/0!</v>
      </c>
      <c r="AC52" s="7" t="e">
        <f t="shared" si="22"/>
        <v>#DIV/0!</v>
      </c>
      <c r="AD52" s="7" t="e">
        <f t="shared" si="23"/>
        <v>#DIV/0!</v>
      </c>
      <c r="AE52" s="7" t="e">
        <f t="shared" si="24"/>
        <v>#DIV/0!</v>
      </c>
      <c r="AF52" s="2" t="e">
        <f t="shared" si="25"/>
        <v>#DIV/0!</v>
      </c>
      <c r="AG52" s="2" t="e">
        <f t="shared" si="26"/>
        <v>#DIV/0!</v>
      </c>
      <c r="AH52" s="2" t="e">
        <f t="shared" si="27"/>
        <v>#DIV/0!</v>
      </c>
      <c r="AI52" s="7" t="e">
        <f t="shared" si="28"/>
        <v>#DIV/0!</v>
      </c>
      <c r="AJ52" s="7" t="e">
        <f t="shared" si="29"/>
        <v>#DIV/0!</v>
      </c>
      <c r="AK52" s="7" t="e">
        <f t="shared" si="30"/>
        <v>#DIV/0!</v>
      </c>
    </row>
    <row r="53" spans="1:37" ht="12">
      <c r="A53" s="17">
        <f t="shared" si="31"/>
        <v>-80</v>
      </c>
      <c r="B53" s="2">
        <f>COS(Material!$L$5/180*PI())*COS(A53/180*PI())</f>
        <v>0.17364817766693041</v>
      </c>
      <c r="C53" s="2">
        <f>COS(A53/180*PI())*SIN(Material!$L$5/180*PI())</f>
        <v>0</v>
      </c>
      <c r="D53" s="2">
        <f t="shared" si="9"/>
        <v>-0.984807753012208</v>
      </c>
      <c r="E53" s="2">
        <f t="shared" si="0"/>
        <v>1.3315686515460694</v>
      </c>
      <c r="F53" s="2">
        <f t="shared" si="1"/>
        <v>1.1033720306044712</v>
      </c>
      <c r="G53" s="2">
        <f t="shared" si="2"/>
        <v>3.4700434401116538</v>
      </c>
      <c r="H53" s="2">
        <f t="shared" si="3"/>
        <v>0</v>
      </c>
      <c r="I53" s="2">
        <f t="shared" si="4"/>
        <v>-0.6276069630026023</v>
      </c>
      <c r="J53" s="2">
        <f t="shared" si="5"/>
        <v>0</v>
      </c>
      <c r="K53" s="2">
        <f t="shared" si="10"/>
        <v>-5.904984122262194</v>
      </c>
      <c r="L53" s="2">
        <f t="shared" si="11"/>
        <v>9.524675048093773</v>
      </c>
      <c r="M53" s="2">
        <f t="shared" si="12"/>
        <v>-4.663634218160268</v>
      </c>
      <c r="N53" s="6">
        <v>1.1033648810590768</v>
      </c>
      <c r="O53" s="6">
        <v>1.1610169057248068</v>
      </c>
      <c r="P53" s="6">
        <v>3.6406282541648167</v>
      </c>
      <c r="Q53" s="7">
        <f t="shared" si="32"/>
        <v>2.3371355077274782</v>
      </c>
      <c r="R53" s="7">
        <f t="shared" si="33"/>
        <v>2.397417035933092</v>
      </c>
      <c r="S53" s="7">
        <f t="shared" si="34"/>
        <v>4.2453400510831605</v>
      </c>
      <c r="T53" s="2" t="e">
        <f t="shared" si="13"/>
        <v>#DIV/0!</v>
      </c>
      <c r="U53" s="2" t="e">
        <f t="shared" si="14"/>
        <v>#DIV/0!</v>
      </c>
      <c r="V53" s="2" t="e">
        <f t="shared" si="15"/>
        <v>#DIV/0!</v>
      </c>
      <c r="W53" s="7" t="e">
        <f t="shared" si="16"/>
        <v>#DIV/0!</v>
      </c>
      <c r="X53" s="7" t="e">
        <f t="shared" si="17"/>
        <v>#DIV/0!</v>
      </c>
      <c r="Y53" s="7" t="e">
        <f t="shared" si="18"/>
        <v>#DIV/0!</v>
      </c>
      <c r="Z53" s="2" t="e">
        <f t="shared" si="19"/>
        <v>#DIV/0!</v>
      </c>
      <c r="AA53" s="2" t="e">
        <f t="shared" si="20"/>
        <v>#DIV/0!</v>
      </c>
      <c r="AB53" s="2" t="e">
        <f t="shared" si="21"/>
        <v>#DIV/0!</v>
      </c>
      <c r="AC53" s="7" t="e">
        <f t="shared" si="22"/>
        <v>#DIV/0!</v>
      </c>
      <c r="AD53" s="7" t="e">
        <f t="shared" si="23"/>
        <v>#DIV/0!</v>
      </c>
      <c r="AE53" s="7" t="e">
        <f t="shared" si="24"/>
        <v>#DIV/0!</v>
      </c>
      <c r="AF53" s="2" t="e">
        <f t="shared" si="25"/>
        <v>#DIV/0!</v>
      </c>
      <c r="AG53" s="2" t="e">
        <f t="shared" si="26"/>
        <v>#DIV/0!</v>
      </c>
      <c r="AH53" s="2" t="e">
        <f t="shared" si="27"/>
        <v>#DIV/0!</v>
      </c>
      <c r="AI53" s="7" t="e">
        <f t="shared" si="28"/>
        <v>#DIV/0!</v>
      </c>
      <c r="AJ53" s="7" t="e">
        <f t="shared" si="29"/>
        <v>#DIV/0!</v>
      </c>
      <c r="AK53" s="7" t="e">
        <f t="shared" si="30"/>
        <v>#DIV/0!</v>
      </c>
    </row>
    <row r="54" spans="1:37" ht="12">
      <c r="A54" s="17">
        <f t="shared" si="31"/>
        <v>-85</v>
      </c>
      <c r="B54" s="2">
        <f>COS(Material!$L$5/180*PI())*COS(A54/180*PI())</f>
        <v>0.08715574274765836</v>
      </c>
      <c r="C54" s="2">
        <f>COS(A54/180*PI())*SIN(Material!$L$5/180*PI())</f>
        <v>0</v>
      </c>
      <c r="D54" s="2">
        <f t="shared" si="9"/>
        <v>-0.9961946980917455</v>
      </c>
      <c r="E54" s="2">
        <f t="shared" si="0"/>
        <v>1.2481056569274154</v>
      </c>
      <c r="F54" s="2">
        <f t="shared" si="1"/>
        <v>1.0634451385841959</v>
      </c>
      <c r="G54" s="2">
        <f t="shared" si="2"/>
        <v>3.5223769934941616</v>
      </c>
      <c r="H54" s="2">
        <f t="shared" si="3"/>
        <v>0</v>
      </c>
      <c r="I54" s="2">
        <f t="shared" si="4"/>
        <v>-0.3186444060188179</v>
      </c>
      <c r="J54" s="2">
        <f t="shared" si="5"/>
        <v>0</v>
      </c>
      <c r="K54" s="2">
        <f t="shared" si="10"/>
        <v>-5.833927789005773</v>
      </c>
      <c r="L54" s="2">
        <f t="shared" si="11"/>
        <v>9.367910977215036</v>
      </c>
      <c r="M54" s="2">
        <f t="shared" si="12"/>
        <v>-4.567246316082935</v>
      </c>
      <c r="N54" s="6">
        <v>1.063442998251697</v>
      </c>
      <c r="O54" s="6">
        <v>1.204316065431462</v>
      </c>
      <c r="P54" s="6">
        <v>3.566178152687995</v>
      </c>
      <c r="Q54" s="7">
        <f t="shared" si="32"/>
        <v>2.294464926355539</v>
      </c>
      <c r="R54" s="7">
        <f t="shared" si="33"/>
        <v>2.441712661219115</v>
      </c>
      <c r="S54" s="7">
        <f t="shared" si="34"/>
        <v>4.20170766362138</v>
      </c>
      <c r="T54" s="2" t="e">
        <f t="shared" si="13"/>
        <v>#DIV/0!</v>
      </c>
      <c r="U54" s="2" t="e">
        <f t="shared" si="14"/>
        <v>#DIV/0!</v>
      </c>
      <c r="V54" s="2" t="e">
        <f t="shared" si="15"/>
        <v>#DIV/0!</v>
      </c>
      <c r="W54" s="7" t="e">
        <f t="shared" si="16"/>
        <v>#DIV/0!</v>
      </c>
      <c r="X54" s="7" t="e">
        <f t="shared" si="17"/>
        <v>#DIV/0!</v>
      </c>
      <c r="Y54" s="7" t="e">
        <f t="shared" si="18"/>
        <v>#DIV/0!</v>
      </c>
      <c r="Z54" s="2" t="e">
        <f t="shared" si="19"/>
        <v>#DIV/0!</v>
      </c>
      <c r="AA54" s="2" t="e">
        <f t="shared" si="20"/>
        <v>#DIV/0!</v>
      </c>
      <c r="AB54" s="2" t="e">
        <f t="shared" si="21"/>
        <v>#DIV/0!</v>
      </c>
      <c r="AC54" s="7" t="e">
        <f t="shared" si="22"/>
        <v>#DIV/0!</v>
      </c>
      <c r="AD54" s="7" t="e">
        <f t="shared" si="23"/>
        <v>#DIV/0!</v>
      </c>
      <c r="AE54" s="7" t="e">
        <f t="shared" si="24"/>
        <v>#DIV/0!</v>
      </c>
      <c r="AF54" s="2" t="e">
        <f t="shared" si="25"/>
        <v>#DIV/0!</v>
      </c>
      <c r="AG54" s="2" t="e">
        <f t="shared" si="26"/>
        <v>#DIV/0!</v>
      </c>
      <c r="AH54" s="2" t="e">
        <f t="shared" si="27"/>
        <v>#DIV/0!</v>
      </c>
      <c r="AI54" s="7" t="e">
        <f t="shared" si="28"/>
        <v>#DIV/0!</v>
      </c>
      <c r="AJ54" s="7" t="e">
        <f t="shared" si="29"/>
        <v>#DIV/0!</v>
      </c>
      <c r="AK54" s="7" t="e">
        <f t="shared" si="30"/>
        <v>#DIV/0!</v>
      </c>
    </row>
    <row r="55" spans="1:37" ht="12">
      <c r="A55" s="17">
        <f t="shared" si="31"/>
        <v>-90</v>
      </c>
      <c r="B55" s="2">
        <f>COS(Material!$L$5/180*PI())*COS(A55/180*PI())</f>
        <v>6.123031769111886E-17</v>
      </c>
      <c r="C55" s="2">
        <f>COS(A55/180*PI())*SIN(Material!$L$5/180*PI())</f>
        <v>0</v>
      </c>
      <c r="D55" s="2">
        <f t="shared" si="9"/>
        <v>-1</v>
      </c>
      <c r="E55" s="2">
        <f t="shared" si="0"/>
        <v>1.22</v>
      </c>
      <c r="F55" s="2">
        <f t="shared" si="1"/>
        <v>1.05</v>
      </c>
      <c r="G55" s="2">
        <f t="shared" si="2"/>
        <v>3.54</v>
      </c>
      <c r="H55" s="2">
        <f t="shared" si="3"/>
        <v>0</v>
      </c>
      <c r="I55" s="2">
        <f t="shared" si="4"/>
        <v>-2.2471526592640624E-16</v>
      </c>
      <c r="J55" s="2">
        <f t="shared" si="5"/>
        <v>0</v>
      </c>
      <c r="K55" s="2">
        <f t="shared" si="10"/>
        <v>-5.8100000000000005</v>
      </c>
      <c r="L55" s="2">
        <f t="shared" si="11"/>
        <v>9.316799999999999</v>
      </c>
      <c r="M55" s="2">
        <f t="shared" si="12"/>
        <v>-4.534739999999999</v>
      </c>
      <c r="N55" s="6">
        <v>1.0499997468832698</v>
      </c>
      <c r="O55" s="6">
        <v>1.2200017188164638</v>
      </c>
      <c r="P55" s="6">
        <v>3.540000002587372</v>
      </c>
      <c r="Q55" s="7">
        <f t="shared" si="32"/>
        <v>2.279916346914307</v>
      </c>
      <c r="R55" s="7">
        <f t="shared" si="33"/>
        <v>2.457562302239444</v>
      </c>
      <c r="S55" s="7">
        <f t="shared" si="34"/>
        <v>4.186257575455229</v>
      </c>
      <c r="T55" s="2" t="e">
        <f t="shared" si="13"/>
        <v>#DIV/0!</v>
      </c>
      <c r="U55" s="2" t="e">
        <f t="shared" si="14"/>
        <v>#DIV/0!</v>
      </c>
      <c r="V55" s="2" t="e">
        <f t="shared" si="15"/>
        <v>#DIV/0!</v>
      </c>
      <c r="W55" s="7" t="e">
        <f t="shared" si="16"/>
        <v>#DIV/0!</v>
      </c>
      <c r="X55" s="7" t="e">
        <f t="shared" si="17"/>
        <v>#DIV/0!</v>
      </c>
      <c r="Y55" s="7" t="e">
        <f t="shared" si="18"/>
        <v>#DIV/0!</v>
      </c>
      <c r="Z55" s="2" t="e">
        <f t="shared" si="19"/>
        <v>#DIV/0!</v>
      </c>
      <c r="AA55" s="2" t="e">
        <f t="shared" si="20"/>
        <v>#DIV/0!</v>
      </c>
      <c r="AB55" s="2" t="e">
        <f t="shared" si="21"/>
        <v>#DIV/0!</v>
      </c>
      <c r="AC55" s="7" t="e">
        <f t="shared" si="22"/>
        <v>#DIV/0!</v>
      </c>
      <c r="AD55" s="7" t="e">
        <f t="shared" si="23"/>
        <v>#DIV/0!</v>
      </c>
      <c r="AE55" s="7" t="e">
        <f t="shared" si="24"/>
        <v>#DIV/0!</v>
      </c>
      <c r="AF55" s="2" t="e">
        <f t="shared" si="25"/>
        <v>#DIV/0!</v>
      </c>
      <c r="AG55" s="2" t="e">
        <f t="shared" si="26"/>
        <v>#DIV/0!</v>
      </c>
      <c r="AH55" s="2" t="e">
        <f t="shared" si="27"/>
        <v>#DIV/0!</v>
      </c>
      <c r="AI55" s="7" t="e">
        <f t="shared" si="28"/>
        <v>#DIV/0!</v>
      </c>
      <c r="AJ55" s="7" t="e">
        <f t="shared" si="29"/>
        <v>#DIV/0!</v>
      </c>
      <c r="AK55" s="7" t="e">
        <f t="shared" si="30"/>
        <v>#DIV/0!</v>
      </c>
    </row>
    <row r="56" spans="1:37" ht="12">
      <c r="A56" s="17">
        <f t="shared" si="31"/>
        <v>-95</v>
      </c>
      <c r="B56" s="2">
        <f>COS(Material!$L$5/180*PI())*COS(A56/180*PI())</f>
        <v>-0.08715574274765824</v>
      </c>
      <c r="C56" s="2">
        <f>COS(A56/180*PI())*SIN(Material!$L$5/180*PI())</f>
        <v>0</v>
      </c>
      <c r="D56" s="2">
        <f t="shared" si="9"/>
        <v>-0.9961946980917455</v>
      </c>
      <c r="E56" s="2">
        <f t="shared" si="0"/>
        <v>1.2481056569274152</v>
      </c>
      <c r="F56" s="2">
        <f t="shared" si="1"/>
        <v>1.0634451385841959</v>
      </c>
      <c r="G56" s="2">
        <f t="shared" si="2"/>
        <v>3.5223769934941616</v>
      </c>
      <c r="H56" s="2">
        <f t="shared" si="3"/>
        <v>0</v>
      </c>
      <c r="I56" s="2">
        <f t="shared" si="4"/>
        <v>0.31864440601881744</v>
      </c>
      <c r="J56" s="2">
        <f t="shared" si="5"/>
        <v>0</v>
      </c>
      <c r="K56" s="2">
        <f t="shared" si="10"/>
        <v>-5.833927789005772</v>
      </c>
      <c r="L56" s="2">
        <f t="shared" si="11"/>
        <v>9.367910977215034</v>
      </c>
      <c r="M56" s="2">
        <f t="shared" si="12"/>
        <v>-4.567246316082934</v>
      </c>
      <c r="N56" s="6">
        <v>1.063442998251695</v>
      </c>
      <c r="O56" s="6">
        <v>1.2043160654314573</v>
      </c>
      <c r="P56" s="6">
        <v>3.5661781526879954</v>
      </c>
      <c r="Q56" s="7">
        <f t="shared" si="32"/>
        <v>2.294464926355537</v>
      </c>
      <c r="R56" s="7">
        <f t="shared" si="33"/>
        <v>2.44171266121911</v>
      </c>
      <c r="S56" s="7">
        <f t="shared" si="34"/>
        <v>4.20170766362138</v>
      </c>
      <c r="T56" s="2" t="e">
        <f t="shared" si="13"/>
        <v>#DIV/0!</v>
      </c>
      <c r="U56" s="2" t="e">
        <f t="shared" si="14"/>
        <v>#DIV/0!</v>
      </c>
      <c r="V56" s="2" t="e">
        <f t="shared" si="15"/>
        <v>#DIV/0!</v>
      </c>
      <c r="W56" s="7" t="e">
        <f t="shared" si="16"/>
        <v>#DIV/0!</v>
      </c>
      <c r="X56" s="7" t="e">
        <f t="shared" si="17"/>
        <v>#DIV/0!</v>
      </c>
      <c r="Y56" s="7" t="e">
        <f t="shared" si="18"/>
        <v>#DIV/0!</v>
      </c>
      <c r="Z56" s="2" t="e">
        <f t="shared" si="19"/>
        <v>#DIV/0!</v>
      </c>
      <c r="AA56" s="2" t="e">
        <f t="shared" si="20"/>
        <v>#DIV/0!</v>
      </c>
      <c r="AB56" s="2" t="e">
        <f t="shared" si="21"/>
        <v>#DIV/0!</v>
      </c>
      <c r="AC56" s="7" t="e">
        <f t="shared" si="22"/>
        <v>#DIV/0!</v>
      </c>
      <c r="AD56" s="7" t="e">
        <f t="shared" si="23"/>
        <v>#DIV/0!</v>
      </c>
      <c r="AE56" s="7" t="e">
        <f t="shared" si="24"/>
        <v>#DIV/0!</v>
      </c>
      <c r="AF56" s="2" t="e">
        <f t="shared" si="25"/>
        <v>#DIV/0!</v>
      </c>
      <c r="AG56" s="2" t="e">
        <f t="shared" si="26"/>
        <v>#DIV/0!</v>
      </c>
      <c r="AH56" s="2" t="e">
        <f t="shared" si="27"/>
        <v>#DIV/0!</v>
      </c>
      <c r="AI56" s="7" t="e">
        <f t="shared" si="28"/>
        <v>#DIV/0!</v>
      </c>
      <c r="AJ56" s="7" t="e">
        <f t="shared" si="29"/>
        <v>#DIV/0!</v>
      </c>
      <c r="AK56" s="7" t="e">
        <f t="shared" si="30"/>
        <v>#DIV/0!</v>
      </c>
    </row>
    <row r="57" spans="1:37" ht="12">
      <c r="A57" s="17">
        <f t="shared" si="31"/>
        <v>-100</v>
      </c>
      <c r="B57" s="2">
        <f>COS(Material!$L$5/180*PI())*COS(A57/180*PI())</f>
        <v>-0.1736481776669303</v>
      </c>
      <c r="C57" s="2">
        <f>COS(A57/180*PI())*SIN(Material!$L$5/180*PI())</f>
        <v>0</v>
      </c>
      <c r="D57" s="2">
        <f t="shared" si="9"/>
        <v>-0.984807753012208</v>
      </c>
      <c r="E57" s="2">
        <f t="shared" si="0"/>
        <v>1.3315686515460692</v>
      </c>
      <c r="F57" s="2">
        <f t="shared" si="1"/>
        <v>1.103372030604471</v>
      </c>
      <c r="G57" s="2">
        <f t="shared" si="2"/>
        <v>3.4700434401116538</v>
      </c>
      <c r="H57" s="2">
        <f t="shared" si="3"/>
        <v>0</v>
      </c>
      <c r="I57" s="2">
        <f t="shared" si="4"/>
        <v>0.6276069630026019</v>
      </c>
      <c r="J57" s="2">
        <f t="shared" si="5"/>
        <v>0</v>
      </c>
      <c r="K57" s="2">
        <f t="shared" si="10"/>
        <v>-5.904984122262194</v>
      </c>
      <c r="L57" s="2">
        <f t="shared" si="11"/>
        <v>9.524675048093773</v>
      </c>
      <c r="M57" s="2">
        <f t="shared" si="12"/>
        <v>-4.663634218160267</v>
      </c>
      <c r="N57" s="6">
        <v>1.103364881059069</v>
      </c>
      <c r="O57" s="6">
        <v>1.1610169057248199</v>
      </c>
      <c r="P57" s="6">
        <v>3.640628254164817</v>
      </c>
      <c r="Q57" s="7">
        <f t="shared" si="32"/>
        <v>2.3371355077274703</v>
      </c>
      <c r="R57" s="7">
        <f t="shared" si="33"/>
        <v>2.3974170359331057</v>
      </c>
      <c r="S57" s="7">
        <f t="shared" si="34"/>
        <v>4.2453400510831605</v>
      </c>
      <c r="T57" s="2" t="e">
        <f t="shared" si="13"/>
        <v>#DIV/0!</v>
      </c>
      <c r="U57" s="2" t="e">
        <f t="shared" si="14"/>
        <v>#DIV/0!</v>
      </c>
      <c r="V57" s="2" t="e">
        <f t="shared" si="15"/>
        <v>#DIV/0!</v>
      </c>
      <c r="W57" s="7" t="e">
        <f t="shared" si="16"/>
        <v>#DIV/0!</v>
      </c>
      <c r="X57" s="7" t="e">
        <f t="shared" si="17"/>
        <v>#DIV/0!</v>
      </c>
      <c r="Y57" s="7" t="e">
        <f t="shared" si="18"/>
        <v>#DIV/0!</v>
      </c>
      <c r="Z57" s="2" t="e">
        <f t="shared" si="19"/>
        <v>#DIV/0!</v>
      </c>
      <c r="AA57" s="2" t="e">
        <f t="shared" si="20"/>
        <v>#DIV/0!</v>
      </c>
      <c r="AB57" s="2" t="e">
        <f t="shared" si="21"/>
        <v>#DIV/0!</v>
      </c>
      <c r="AC57" s="7" t="e">
        <f t="shared" si="22"/>
        <v>#DIV/0!</v>
      </c>
      <c r="AD57" s="7" t="e">
        <f t="shared" si="23"/>
        <v>#DIV/0!</v>
      </c>
      <c r="AE57" s="7" t="e">
        <f t="shared" si="24"/>
        <v>#DIV/0!</v>
      </c>
      <c r="AF57" s="2" t="e">
        <f t="shared" si="25"/>
        <v>#DIV/0!</v>
      </c>
      <c r="AG57" s="2" t="e">
        <f t="shared" si="26"/>
        <v>#DIV/0!</v>
      </c>
      <c r="AH57" s="2" t="e">
        <f t="shared" si="27"/>
        <v>#DIV/0!</v>
      </c>
      <c r="AI57" s="7" t="e">
        <f t="shared" si="28"/>
        <v>#DIV/0!</v>
      </c>
      <c r="AJ57" s="7" t="e">
        <f t="shared" si="29"/>
        <v>#DIV/0!</v>
      </c>
      <c r="AK57" s="7" t="e">
        <f t="shared" si="30"/>
        <v>#DIV/0!</v>
      </c>
    </row>
    <row r="58" spans="1:37" ht="12">
      <c r="A58" s="17">
        <f t="shared" si="31"/>
        <v>-105</v>
      </c>
      <c r="B58" s="2">
        <f>COS(Material!$L$5/180*PI())*COS(A58/180*PI())</f>
        <v>-0.25881904510252085</v>
      </c>
      <c r="C58" s="2">
        <f>COS(A58/180*PI())*SIN(Material!$L$5/180*PI())</f>
        <v>0</v>
      </c>
      <c r="D58" s="2">
        <f t="shared" si="9"/>
        <v>-0.9659258262890683</v>
      </c>
      <c r="E58" s="2">
        <f t="shared" si="0"/>
        <v>1.4678530029987886</v>
      </c>
      <c r="F58" s="2">
        <f t="shared" si="1"/>
        <v>1.168567517650772</v>
      </c>
      <c r="G58" s="2">
        <f t="shared" si="2"/>
        <v>3.384589468389949</v>
      </c>
      <c r="H58" s="2">
        <f t="shared" si="3"/>
        <v>0</v>
      </c>
      <c r="I58" s="2">
        <f t="shared" si="4"/>
        <v>0.9175000000000004</v>
      </c>
      <c r="J58" s="2">
        <f t="shared" si="5"/>
        <v>0</v>
      </c>
      <c r="K58" s="2">
        <f t="shared" si="10"/>
        <v>-6.021009989039509</v>
      </c>
      <c r="L58" s="2">
        <f t="shared" si="11"/>
        <v>9.796680218428172</v>
      </c>
      <c r="M58" s="2">
        <f t="shared" si="12"/>
        <v>-4.821829257110199</v>
      </c>
      <c r="N58" s="6">
        <v>1.0994657271863513</v>
      </c>
      <c r="O58" s="6">
        <v>1.1685805547987596</v>
      </c>
      <c r="P58" s="6">
        <v>3.7529751394003745</v>
      </c>
      <c r="Q58" s="7">
        <f t="shared" si="32"/>
        <v>2.333002280225288</v>
      </c>
      <c r="R58" s="7">
        <f t="shared" si="33"/>
        <v>2.405213556314492</v>
      </c>
      <c r="S58" s="7">
        <f t="shared" si="34"/>
        <v>4.310346256220805</v>
      </c>
      <c r="T58" s="2" t="e">
        <f t="shared" si="13"/>
        <v>#DIV/0!</v>
      </c>
      <c r="U58" s="2" t="e">
        <f t="shared" si="14"/>
        <v>#DIV/0!</v>
      </c>
      <c r="V58" s="2" t="e">
        <f t="shared" si="15"/>
        <v>#DIV/0!</v>
      </c>
      <c r="W58" s="7" t="e">
        <f t="shared" si="16"/>
        <v>#DIV/0!</v>
      </c>
      <c r="X58" s="7" t="e">
        <f t="shared" si="17"/>
        <v>#DIV/0!</v>
      </c>
      <c r="Y58" s="7" t="e">
        <f t="shared" si="18"/>
        <v>#DIV/0!</v>
      </c>
      <c r="Z58" s="2" t="e">
        <f t="shared" si="19"/>
        <v>#DIV/0!</v>
      </c>
      <c r="AA58" s="2" t="e">
        <f t="shared" si="20"/>
        <v>#DIV/0!</v>
      </c>
      <c r="AB58" s="2" t="e">
        <f t="shared" si="21"/>
        <v>#DIV/0!</v>
      </c>
      <c r="AC58" s="7" t="e">
        <f t="shared" si="22"/>
        <v>#DIV/0!</v>
      </c>
      <c r="AD58" s="7" t="e">
        <f t="shared" si="23"/>
        <v>#DIV/0!</v>
      </c>
      <c r="AE58" s="7" t="e">
        <f t="shared" si="24"/>
        <v>#DIV/0!</v>
      </c>
      <c r="AF58" s="2" t="e">
        <f t="shared" si="25"/>
        <v>#DIV/0!</v>
      </c>
      <c r="AG58" s="2" t="e">
        <f t="shared" si="26"/>
        <v>#DIV/0!</v>
      </c>
      <c r="AH58" s="2" t="e">
        <f t="shared" si="27"/>
        <v>#DIV/0!</v>
      </c>
      <c r="AI58" s="7" t="e">
        <f t="shared" si="28"/>
        <v>#DIV/0!</v>
      </c>
      <c r="AJ58" s="7" t="e">
        <f t="shared" si="29"/>
        <v>#DIV/0!</v>
      </c>
      <c r="AK58" s="7" t="e">
        <f t="shared" si="30"/>
        <v>#DIV/0!</v>
      </c>
    </row>
    <row r="59" spans="1:37" ht="12">
      <c r="A59" s="17">
        <f t="shared" si="31"/>
        <v>-110</v>
      </c>
      <c r="B59" s="2">
        <f>COS(Material!$L$5/180*PI())*COS(A59/180*PI())</f>
        <v>-0.3420201433256687</v>
      </c>
      <c r="C59" s="2">
        <f>COS(A59/180*PI())*SIN(Material!$L$5/180*PI())</f>
        <v>0</v>
      </c>
      <c r="D59" s="2">
        <f t="shared" si="9"/>
        <v>-0.9396926207859084</v>
      </c>
      <c r="E59" s="2">
        <f t="shared" si="0"/>
        <v>1.6528177802298907</v>
      </c>
      <c r="F59" s="2">
        <f t="shared" si="1"/>
        <v>1.2570506678397044</v>
      </c>
      <c r="G59" s="2">
        <f t="shared" si="2"/>
        <v>3.2686115540180145</v>
      </c>
      <c r="H59" s="2">
        <f t="shared" si="3"/>
        <v>0</v>
      </c>
      <c r="I59" s="2">
        <f t="shared" si="4"/>
        <v>1.1795152637747996</v>
      </c>
      <c r="J59" s="2">
        <f t="shared" si="5"/>
        <v>0</v>
      </c>
      <c r="K59" s="2">
        <f t="shared" si="10"/>
        <v>-6.17848000208761</v>
      </c>
      <c r="L59" s="2">
        <f t="shared" si="11"/>
        <v>10.197649067010335</v>
      </c>
      <c r="M59" s="2">
        <f t="shared" si="12"/>
        <v>-5.042235172800512</v>
      </c>
      <c r="N59" s="6">
        <v>1.0310455938629877</v>
      </c>
      <c r="O59" s="6">
        <v>1.2570510052654915</v>
      </c>
      <c r="P59" s="6">
        <v>3.8903837331134024</v>
      </c>
      <c r="Q59" s="7">
        <f t="shared" si="32"/>
        <v>2.2592445879613416</v>
      </c>
      <c r="R59" s="7">
        <f t="shared" si="33"/>
        <v>2.494599121811366</v>
      </c>
      <c r="S59" s="7">
        <f t="shared" si="34"/>
        <v>4.388544794285742</v>
      </c>
      <c r="T59" s="2" t="e">
        <f t="shared" si="13"/>
        <v>#DIV/0!</v>
      </c>
      <c r="U59" s="2" t="e">
        <f t="shared" si="14"/>
        <v>#DIV/0!</v>
      </c>
      <c r="V59" s="2" t="e">
        <f t="shared" si="15"/>
        <v>#DIV/0!</v>
      </c>
      <c r="W59" s="7" t="e">
        <f t="shared" si="16"/>
        <v>#DIV/0!</v>
      </c>
      <c r="X59" s="7" t="e">
        <f t="shared" si="17"/>
        <v>#DIV/0!</v>
      </c>
      <c r="Y59" s="7" t="e">
        <f t="shared" si="18"/>
        <v>#DIV/0!</v>
      </c>
      <c r="Z59" s="2" t="e">
        <f t="shared" si="19"/>
        <v>#DIV/0!</v>
      </c>
      <c r="AA59" s="2" t="e">
        <f t="shared" si="20"/>
        <v>#DIV/0!</v>
      </c>
      <c r="AB59" s="2" t="e">
        <f t="shared" si="21"/>
        <v>#DIV/0!</v>
      </c>
      <c r="AC59" s="7" t="e">
        <f t="shared" si="22"/>
        <v>#DIV/0!</v>
      </c>
      <c r="AD59" s="7" t="e">
        <f t="shared" si="23"/>
        <v>#DIV/0!</v>
      </c>
      <c r="AE59" s="7" t="e">
        <f t="shared" si="24"/>
        <v>#DIV/0!</v>
      </c>
      <c r="AF59" s="2" t="e">
        <f t="shared" si="25"/>
        <v>#DIV/0!</v>
      </c>
      <c r="AG59" s="2" t="e">
        <f t="shared" si="26"/>
        <v>#DIV/0!</v>
      </c>
      <c r="AH59" s="2" t="e">
        <f t="shared" si="27"/>
        <v>#DIV/0!</v>
      </c>
      <c r="AI59" s="7" t="e">
        <f t="shared" si="28"/>
        <v>#DIV/0!</v>
      </c>
      <c r="AJ59" s="7" t="e">
        <f t="shared" si="29"/>
        <v>#DIV/0!</v>
      </c>
      <c r="AK59" s="7" t="e">
        <f t="shared" si="30"/>
        <v>#DIV/0!</v>
      </c>
    </row>
    <row r="60" spans="1:37" ht="12">
      <c r="A60" s="17">
        <f t="shared" si="31"/>
        <v>-115</v>
      </c>
      <c r="B60" s="2">
        <f>COS(Material!$L$5/180*PI())*COS(A60/180*PI())</f>
        <v>-0.42261826174069933</v>
      </c>
      <c r="C60" s="2">
        <f>COS(A60/180*PI())*SIN(Material!$L$5/180*PI())</f>
        <v>0</v>
      </c>
      <c r="D60" s="2">
        <f t="shared" si="9"/>
        <v>-0.90630778703665</v>
      </c>
      <c r="E60" s="2">
        <f t="shared" si="0"/>
        <v>1.880842922079902</v>
      </c>
      <c r="F60" s="2">
        <f t="shared" si="1"/>
        <v>1.3661329654274126</v>
      </c>
      <c r="G60" s="2">
        <f t="shared" si="2"/>
        <v>3.1256336272363865</v>
      </c>
      <c r="H60" s="2">
        <f t="shared" si="3"/>
        <v>0</v>
      </c>
      <c r="I60" s="2">
        <f t="shared" si="4"/>
        <v>1.4056915531233243</v>
      </c>
      <c r="J60" s="2">
        <f t="shared" si="5"/>
        <v>0</v>
      </c>
      <c r="K60" s="2">
        <f t="shared" si="10"/>
        <v>-6.372609514743701</v>
      </c>
      <c r="L60" s="2">
        <f t="shared" si="11"/>
        <v>10.742369796940485</v>
      </c>
      <c r="M60" s="2">
        <f t="shared" si="12"/>
        <v>-5.33182180142284</v>
      </c>
      <c r="N60" s="6">
        <v>0.9659207703557029</v>
      </c>
      <c r="O60" s="6">
        <v>1.3661373995436017</v>
      </c>
      <c r="P60" s="6">
        <v>4.040555651826185</v>
      </c>
      <c r="Q60" s="7">
        <f t="shared" si="32"/>
        <v>2.1867295195931105</v>
      </c>
      <c r="R60" s="7">
        <f t="shared" si="33"/>
        <v>2.6005877092273137</v>
      </c>
      <c r="S60" s="7">
        <f t="shared" si="34"/>
        <v>4.472443487805607</v>
      </c>
      <c r="T60" s="2" t="e">
        <f t="shared" si="13"/>
        <v>#DIV/0!</v>
      </c>
      <c r="U60" s="2" t="e">
        <f t="shared" si="14"/>
        <v>#DIV/0!</v>
      </c>
      <c r="V60" s="2" t="e">
        <f t="shared" si="15"/>
        <v>#DIV/0!</v>
      </c>
      <c r="W60" s="7" t="e">
        <f t="shared" si="16"/>
        <v>#DIV/0!</v>
      </c>
      <c r="X60" s="7" t="e">
        <f t="shared" si="17"/>
        <v>#DIV/0!</v>
      </c>
      <c r="Y60" s="7" t="e">
        <f t="shared" si="18"/>
        <v>#DIV/0!</v>
      </c>
      <c r="Z60" s="2" t="e">
        <f t="shared" si="19"/>
        <v>#DIV/0!</v>
      </c>
      <c r="AA60" s="2" t="e">
        <f t="shared" si="20"/>
        <v>#DIV/0!</v>
      </c>
      <c r="AB60" s="2" t="e">
        <f t="shared" si="21"/>
        <v>#DIV/0!</v>
      </c>
      <c r="AC60" s="7" t="e">
        <f t="shared" si="22"/>
        <v>#DIV/0!</v>
      </c>
      <c r="AD60" s="7" t="e">
        <f t="shared" si="23"/>
        <v>#DIV/0!</v>
      </c>
      <c r="AE60" s="7" t="e">
        <f t="shared" si="24"/>
        <v>#DIV/0!</v>
      </c>
      <c r="AF60" s="2" t="e">
        <f t="shared" si="25"/>
        <v>#DIV/0!</v>
      </c>
      <c r="AG60" s="2" t="e">
        <f t="shared" si="26"/>
        <v>#DIV/0!</v>
      </c>
      <c r="AH60" s="2" t="e">
        <f t="shared" si="27"/>
        <v>#DIV/0!</v>
      </c>
      <c r="AI60" s="7" t="e">
        <f t="shared" si="28"/>
        <v>#DIV/0!</v>
      </c>
      <c r="AJ60" s="7" t="e">
        <f t="shared" si="29"/>
        <v>#DIV/0!</v>
      </c>
      <c r="AK60" s="7" t="e">
        <f t="shared" si="30"/>
        <v>#DIV/0!</v>
      </c>
    </row>
    <row r="61" spans="1:37" ht="12">
      <c r="A61" s="17">
        <f t="shared" si="31"/>
        <v>-120</v>
      </c>
      <c r="B61" s="2">
        <f>COS(Material!$L$5/180*PI())*COS(A61/180*PI())</f>
        <v>-0.4999999999999998</v>
      </c>
      <c r="C61" s="2">
        <f>COS(A61/180*PI())*SIN(Material!$L$5/180*PI())</f>
        <v>0</v>
      </c>
      <c r="D61" s="2">
        <f t="shared" si="9"/>
        <v>-0.8660254037844387</v>
      </c>
      <c r="E61" s="2">
        <f t="shared" si="0"/>
        <v>2.144999999999999</v>
      </c>
      <c r="F61" s="2">
        <f t="shared" si="1"/>
        <v>1.4924999999999995</v>
      </c>
      <c r="G61" s="2">
        <f t="shared" si="2"/>
        <v>2.96</v>
      </c>
      <c r="H61" s="2">
        <f t="shared" si="3"/>
        <v>0</v>
      </c>
      <c r="I61" s="2">
        <f t="shared" si="4"/>
        <v>1.5891566159444441</v>
      </c>
      <c r="J61" s="2">
        <f t="shared" si="5"/>
        <v>0</v>
      </c>
      <c r="K61" s="2">
        <f t="shared" si="10"/>
        <v>-6.597499999999998</v>
      </c>
      <c r="L61" s="2">
        <f t="shared" si="11"/>
        <v>11.442993749999996</v>
      </c>
      <c r="M61" s="2">
        <f t="shared" si="12"/>
        <v>-5.7069935156249985</v>
      </c>
      <c r="N61" s="6">
        <v>0.9119284528466348</v>
      </c>
      <c r="O61" s="6">
        <v>1.492500053730309</v>
      </c>
      <c r="P61" s="6">
        <v>4.193071546989626</v>
      </c>
      <c r="Q61" s="7">
        <f t="shared" si="32"/>
        <v>2.1247346402127434</v>
      </c>
      <c r="R61" s="7">
        <f t="shared" si="33"/>
        <v>2.718200531119396</v>
      </c>
      <c r="S61" s="7">
        <f t="shared" si="34"/>
        <v>4.556070668415076</v>
      </c>
      <c r="T61" s="2" t="e">
        <f t="shared" si="13"/>
        <v>#DIV/0!</v>
      </c>
      <c r="U61" s="2" t="e">
        <f t="shared" si="14"/>
        <v>#DIV/0!</v>
      </c>
      <c r="V61" s="2" t="e">
        <f t="shared" si="15"/>
        <v>#DIV/0!</v>
      </c>
      <c r="W61" s="7" t="e">
        <f t="shared" si="16"/>
        <v>#DIV/0!</v>
      </c>
      <c r="X61" s="7" t="e">
        <f t="shared" si="17"/>
        <v>#DIV/0!</v>
      </c>
      <c r="Y61" s="7" t="e">
        <f t="shared" si="18"/>
        <v>#DIV/0!</v>
      </c>
      <c r="Z61" s="2" t="e">
        <f t="shared" si="19"/>
        <v>#DIV/0!</v>
      </c>
      <c r="AA61" s="2" t="e">
        <f t="shared" si="20"/>
        <v>#DIV/0!</v>
      </c>
      <c r="AB61" s="2" t="e">
        <f t="shared" si="21"/>
        <v>#DIV/0!</v>
      </c>
      <c r="AC61" s="7" t="e">
        <f t="shared" si="22"/>
        <v>#DIV/0!</v>
      </c>
      <c r="AD61" s="7" t="e">
        <f t="shared" si="23"/>
        <v>#DIV/0!</v>
      </c>
      <c r="AE61" s="7" t="e">
        <f t="shared" si="24"/>
        <v>#DIV/0!</v>
      </c>
      <c r="AF61" s="2" t="e">
        <f t="shared" si="25"/>
        <v>#DIV/0!</v>
      </c>
      <c r="AG61" s="2" t="e">
        <f t="shared" si="26"/>
        <v>#DIV/0!</v>
      </c>
      <c r="AH61" s="2" t="e">
        <f t="shared" si="27"/>
        <v>#DIV/0!</v>
      </c>
      <c r="AI61" s="7" t="e">
        <f t="shared" si="28"/>
        <v>#DIV/0!</v>
      </c>
      <c r="AJ61" s="7" t="e">
        <f t="shared" si="29"/>
        <v>#DIV/0!</v>
      </c>
      <c r="AK61" s="7" t="e">
        <f t="shared" si="30"/>
        <v>#DIV/0!</v>
      </c>
    </row>
    <row r="62" spans="1:37" ht="12">
      <c r="A62" s="17">
        <f t="shared" si="31"/>
        <v>-125</v>
      </c>
      <c r="B62" s="2">
        <f>COS(Material!$L$5/180*PI())*COS(A62/180*PI())</f>
        <v>-0.5735764363510458</v>
      </c>
      <c r="C62" s="2">
        <f>COS(A62/180*PI())*SIN(Material!$L$5/180*PI())</f>
        <v>0</v>
      </c>
      <c r="D62" s="2">
        <f t="shared" si="9"/>
        <v>-0.819152044288992</v>
      </c>
      <c r="E62" s="2">
        <f t="shared" si="0"/>
        <v>2.437262734847512</v>
      </c>
      <c r="F62" s="2">
        <f t="shared" si="1"/>
        <v>1.632312173156783</v>
      </c>
      <c r="G62" s="2">
        <f t="shared" si="2"/>
        <v>2.7767433662577767</v>
      </c>
      <c r="H62" s="2">
        <f t="shared" si="3"/>
        <v>0</v>
      </c>
      <c r="I62" s="2">
        <f t="shared" si="4"/>
        <v>1.7243359591421417</v>
      </c>
      <c r="J62" s="2">
        <f t="shared" si="5"/>
        <v>0</v>
      </c>
      <c r="K62" s="2">
        <f t="shared" si="10"/>
        <v>-6.846318274262072</v>
      </c>
      <c r="L62" s="2">
        <f t="shared" si="11"/>
        <v>12.305204260572367</v>
      </c>
      <c r="M62" s="2">
        <f t="shared" si="12"/>
        <v>-6.193512489930354</v>
      </c>
      <c r="N62" s="6">
        <v>0.8743316217752475</v>
      </c>
      <c r="O62" s="6">
        <v>1.6323121737553905</v>
      </c>
      <c r="P62" s="6">
        <v>4.339673323874256</v>
      </c>
      <c r="Q62" s="7">
        <f t="shared" si="32"/>
        <v>2.0804745528902773</v>
      </c>
      <c r="R62" s="7">
        <f t="shared" si="33"/>
        <v>2.8426665888603124</v>
      </c>
      <c r="S62" s="7">
        <f t="shared" si="34"/>
        <v>4.635033042633913</v>
      </c>
      <c r="T62" s="2" t="e">
        <f t="shared" si="13"/>
        <v>#DIV/0!</v>
      </c>
      <c r="U62" s="2" t="e">
        <f t="shared" si="14"/>
        <v>#DIV/0!</v>
      </c>
      <c r="V62" s="2" t="e">
        <f t="shared" si="15"/>
        <v>#DIV/0!</v>
      </c>
      <c r="W62" s="7" t="e">
        <f t="shared" si="16"/>
        <v>#DIV/0!</v>
      </c>
      <c r="X62" s="7" t="e">
        <f t="shared" si="17"/>
        <v>#DIV/0!</v>
      </c>
      <c r="Y62" s="7" t="e">
        <f t="shared" si="18"/>
        <v>#DIV/0!</v>
      </c>
      <c r="Z62" s="2" t="e">
        <f t="shared" si="19"/>
        <v>#DIV/0!</v>
      </c>
      <c r="AA62" s="2" t="e">
        <f t="shared" si="20"/>
        <v>#DIV/0!</v>
      </c>
      <c r="AB62" s="2" t="e">
        <f t="shared" si="21"/>
        <v>#DIV/0!</v>
      </c>
      <c r="AC62" s="7" t="e">
        <f t="shared" si="22"/>
        <v>#DIV/0!</v>
      </c>
      <c r="AD62" s="7" t="e">
        <f t="shared" si="23"/>
        <v>#DIV/0!</v>
      </c>
      <c r="AE62" s="7" t="e">
        <f t="shared" si="24"/>
        <v>#DIV/0!</v>
      </c>
      <c r="AF62" s="2" t="e">
        <f t="shared" si="25"/>
        <v>#DIV/0!</v>
      </c>
      <c r="AG62" s="2" t="e">
        <f t="shared" si="26"/>
        <v>#DIV/0!</v>
      </c>
      <c r="AH62" s="2" t="e">
        <f t="shared" si="27"/>
        <v>#DIV/0!</v>
      </c>
      <c r="AI62" s="7" t="e">
        <f t="shared" si="28"/>
        <v>#DIV/0!</v>
      </c>
      <c r="AJ62" s="7" t="e">
        <f t="shared" si="29"/>
        <v>#DIV/0!</v>
      </c>
      <c r="AK62" s="7" t="e">
        <f t="shared" si="30"/>
        <v>#DIV/0!</v>
      </c>
    </row>
    <row r="63" spans="1:37" ht="12">
      <c r="A63" s="17">
        <f t="shared" si="31"/>
        <v>-130</v>
      </c>
      <c r="B63" s="2">
        <f>COS(Material!$L$5/180*PI())*COS(A63/180*PI())</f>
        <v>-0.6427876096865394</v>
      </c>
      <c r="C63" s="2">
        <f>COS(A63/180*PI())*SIN(Material!$L$5/180*PI())</f>
        <v>0</v>
      </c>
      <c r="D63" s="2">
        <f t="shared" si="9"/>
        <v>-0.766044443118978</v>
      </c>
      <c r="E63" s="2">
        <f t="shared" si="0"/>
        <v>2.748750871316179</v>
      </c>
      <c r="F63" s="2">
        <f t="shared" si="1"/>
        <v>1.7813213627647666</v>
      </c>
      <c r="G63" s="2">
        <f t="shared" si="2"/>
        <v>2.5814318860936387</v>
      </c>
      <c r="H63" s="2">
        <f t="shared" si="3"/>
        <v>0</v>
      </c>
      <c r="I63" s="2">
        <f t="shared" si="4"/>
        <v>1.8071222267774016</v>
      </c>
      <c r="J63" s="2">
        <f t="shared" si="5"/>
        <v>0</v>
      </c>
      <c r="K63" s="2">
        <f t="shared" si="10"/>
        <v>-7.111504120174584</v>
      </c>
      <c r="L63" s="2">
        <f t="shared" si="11"/>
        <v>13.324790816844859</v>
      </c>
      <c r="M63" s="2">
        <f t="shared" si="12"/>
        <v>-6.822500727454386</v>
      </c>
      <c r="N63" s="6">
        <v>0.8560335708252244</v>
      </c>
      <c r="O63" s="6">
        <v>1.7813243591361294</v>
      </c>
      <c r="P63" s="6">
        <v>4.47414904945773</v>
      </c>
      <c r="Q63" s="7">
        <f t="shared" si="32"/>
        <v>2.0585893117813274</v>
      </c>
      <c r="R63" s="7">
        <f t="shared" si="33"/>
        <v>2.96958539555036</v>
      </c>
      <c r="S63" s="7">
        <f t="shared" si="34"/>
        <v>4.706299259512486</v>
      </c>
      <c r="T63" s="2" t="e">
        <f t="shared" si="13"/>
        <v>#DIV/0!</v>
      </c>
      <c r="U63" s="2" t="e">
        <f t="shared" si="14"/>
        <v>#DIV/0!</v>
      </c>
      <c r="V63" s="2" t="e">
        <f t="shared" si="15"/>
        <v>#DIV/0!</v>
      </c>
      <c r="W63" s="7" t="e">
        <f t="shared" si="16"/>
        <v>#DIV/0!</v>
      </c>
      <c r="X63" s="7" t="e">
        <f t="shared" si="17"/>
        <v>#DIV/0!</v>
      </c>
      <c r="Y63" s="7" t="e">
        <f t="shared" si="18"/>
        <v>#DIV/0!</v>
      </c>
      <c r="Z63" s="2" t="e">
        <f t="shared" si="19"/>
        <v>#DIV/0!</v>
      </c>
      <c r="AA63" s="2" t="e">
        <f t="shared" si="20"/>
        <v>#DIV/0!</v>
      </c>
      <c r="AB63" s="2" t="e">
        <f t="shared" si="21"/>
        <v>#DIV/0!</v>
      </c>
      <c r="AC63" s="7" t="e">
        <f t="shared" si="22"/>
        <v>#DIV/0!</v>
      </c>
      <c r="AD63" s="7" t="e">
        <f t="shared" si="23"/>
        <v>#DIV/0!</v>
      </c>
      <c r="AE63" s="7" t="e">
        <f t="shared" si="24"/>
        <v>#DIV/0!</v>
      </c>
      <c r="AF63" s="2" t="e">
        <f t="shared" si="25"/>
        <v>#DIV/0!</v>
      </c>
      <c r="AG63" s="2" t="e">
        <f t="shared" si="26"/>
        <v>#DIV/0!</v>
      </c>
      <c r="AH63" s="2" t="e">
        <f t="shared" si="27"/>
        <v>#DIV/0!</v>
      </c>
      <c r="AI63" s="7" t="e">
        <f t="shared" si="28"/>
        <v>#DIV/0!</v>
      </c>
      <c r="AJ63" s="7" t="e">
        <f t="shared" si="29"/>
        <v>#DIV/0!</v>
      </c>
      <c r="AK63" s="7" t="e">
        <f t="shared" si="30"/>
        <v>#DIV/0!</v>
      </c>
    </row>
    <row r="64" spans="1:37" ht="12">
      <c r="A64" s="17">
        <f t="shared" si="31"/>
        <v>-135</v>
      </c>
      <c r="B64" s="2">
        <f>COS(Material!$L$5/180*PI())*COS(A64/180*PI())</f>
        <v>-0.7071067811865475</v>
      </c>
      <c r="C64" s="2">
        <f>COS(A64/180*PI())*SIN(Material!$L$5/180*PI())</f>
        <v>0</v>
      </c>
      <c r="D64" s="2">
        <f t="shared" si="9"/>
        <v>-0.7071067811865476</v>
      </c>
      <c r="E64" s="2">
        <f t="shared" si="0"/>
        <v>3.0699999999999994</v>
      </c>
      <c r="F64" s="2">
        <f t="shared" si="1"/>
        <v>1.9349999999999998</v>
      </c>
      <c r="G64" s="2">
        <f t="shared" si="2"/>
        <v>2.3800000000000003</v>
      </c>
      <c r="H64" s="2">
        <f t="shared" si="3"/>
        <v>0</v>
      </c>
      <c r="I64" s="2">
        <f t="shared" si="4"/>
        <v>1.835</v>
      </c>
      <c r="J64" s="2">
        <f t="shared" si="5"/>
        <v>0</v>
      </c>
      <c r="K64" s="2">
        <f t="shared" si="10"/>
        <v>-7.385</v>
      </c>
      <c r="L64" s="2">
        <f t="shared" si="11"/>
        <v>14.485124999999998</v>
      </c>
      <c r="M64" s="2">
        <f t="shared" si="12"/>
        <v>-7.622690624999999</v>
      </c>
      <c r="N64" s="6">
        <v>0.8578497389273371</v>
      </c>
      <c r="O64" s="6">
        <v>1.9350003412229624</v>
      </c>
      <c r="P64" s="6">
        <v>4.5921502372066705</v>
      </c>
      <c r="Q64" s="7">
        <f t="shared" si="32"/>
        <v>2.0607719150306023</v>
      </c>
      <c r="R64" s="7">
        <f t="shared" si="33"/>
        <v>3.095029823768208</v>
      </c>
      <c r="S64" s="7">
        <f t="shared" si="34"/>
        <v>4.767957321104563</v>
      </c>
      <c r="T64" s="2" t="e">
        <f t="shared" si="13"/>
        <v>#DIV/0!</v>
      </c>
      <c r="U64" s="2" t="e">
        <f t="shared" si="14"/>
        <v>#DIV/0!</v>
      </c>
      <c r="V64" s="2" t="e">
        <f t="shared" si="15"/>
        <v>#DIV/0!</v>
      </c>
      <c r="W64" s="7" t="e">
        <f t="shared" si="16"/>
        <v>#DIV/0!</v>
      </c>
      <c r="X64" s="7" t="e">
        <f t="shared" si="17"/>
        <v>#DIV/0!</v>
      </c>
      <c r="Y64" s="7" t="e">
        <f t="shared" si="18"/>
        <v>#DIV/0!</v>
      </c>
      <c r="Z64" s="2" t="e">
        <f t="shared" si="19"/>
        <v>#DIV/0!</v>
      </c>
      <c r="AA64" s="2" t="e">
        <f t="shared" si="20"/>
        <v>#DIV/0!</v>
      </c>
      <c r="AB64" s="2" t="e">
        <f t="shared" si="21"/>
        <v>#DIV/0!</v>
      </c>
      <c r="AC64" s="7" t="e">
        <f t="shared" si="22"/>
        <v>#DIV/0!</v>
      </c>
      <c r="AD64" s="7" t="e">
        <f t="shared" si="23"/>
        <v>#DIV/0!</v>
      </c>
      <c r="AE64" s="7" t="e">
        <f t="shared" si="24"/>
        <v>#DIV/0!</v>
      </c>
      <c r="AF64" s="2" t="e">
        <f t="shared" si="25"/>
        <v>#DIV/0!</v>
      </c>
      <c r="AG64" s="2" t="e">
        <f t="shared" si="26"/>
        <v>#DIV/0!</v>
      </c>
      <c r="AH64" s="2" t="e">
        <f t="shared" si="27"/>
        <v>#DIV/0!</v>
      </c>
      <c r="AI64" s="7" t="e">
        <f t="shared" si="28"/>
        <v>#DIV/0!</v>
      </c>
      <c r="AJ64" s="7" t="e">
        <f t="shared" si="29"/>
        <v>#DIV/0!</v>
      </c>
      <c r="AK64" s="7" t="e">
        <f t="shared" si="30"/>
        <v>#DIV/0!</v>
      </c>
    </row>
    <row r="65" spans="1:37" ht="12">
      <c r="A65" s="17">
        <f t="shared" si="31"/>
        <v>-140</v>
      </c>
      <c r="B65" s="2">
        <f>COS(Material!$L$5/180*PI())*COS(A65/180*PI())</f>
        <v>-0.7660444431189779</v>
      </c>
      <c r="C65" s="2">
        <f>COS(A65/180*PI())*SIN(Material!$L$5/180*PI())</f>
        <v>0</v>
      </c>
      <c r="D65" s="2">
        <f t="shared" si="9"/>
        <v>-0.6427876096865395</v>
      </c>
      <c r="E65" s="2">
        <f t="shared" si="0"/>
        <v>3.3912491286838202</v>
      </c>
      <c r="F65" s="2">
        <f t="shared" si="1"/>
        <v>2.088678637235233</v>
      </c>
      <c r="G65" s="2">
        <f t="shared" si="2"/>
        <v>2.178568113906361</v>
      </c>
      <c r="H65" s="2">
        <f t="shared" si="3"/>
        <v>0</v>
      </c>
      <c r="I65" s="2">
        <f t="shared" si="4"/>
        <v>1.8071222267774019</v>
      </c>
      <c r="J65" s="2">
        <f t="shared" si="5"/>
        <v>0</v>
      </c>
      <c r="K65" s="2">
        <f t="shared" si="10"/>
        <v>-7.658495879825414</v>
      </c>
      <c r="L65" s="2">
        <f t="shared" si="11"/>
        <v>15.755934763452945</v>
      </c>
      <c r="M65" s="2">
        <f t="shared" si="12"/>
        <v>-8.61031967912316</v>
      </c>
      <c r="N65" s="6">
        <v>0.8787765210237943</v>
      </c>
      <c r="O65" s="6">
        <v>2.0886786741219217</v>
      </c>
      <c r="P65" s="6">
        <v>4.691040720885224</v>
      </c>
      <c r="Q65" s="7">
        <f t="shared" si="32"/>
        <v>2.085756173897006</v>
      </c>
      <c r="R65" s="7">
        <f t="shared" si="33"/>
        <v>3.2155860175475226</v>
      </c>
      <c r="S65" s="7">
        <f t="shared" si="34"/>
        <v>4.819022086042813</v>
      </c>
      <c r="T65" s="2" t="e">
        <f t="shared" si="13"/>
        <v>#DIV/0!</v>
      </c>
      <c r="U65" s="2" t="e">
        <f t="shared" si="14"/>
        <v>#DIV/0!</v>
      </c>
      <c r="V65" s="2" t="e">
        <f t="shared" si="15"/>
        <v>#DIV/0!</v>
      </c>
      <c r="W65" s="7" t="e">
        <f t="shared" si="16"/>
        <v>#DIV/0!</v>
      </c>
      <c r="X65" s="7" t="e">
        <f t="shared" si="17"/>
        <v>#DIV/0!</v>
      </c>
      <c r="Y65" s="7" t="e">
        <f t="shared" si="18"/>
        <v>#DIV/0!</v>
      </c>
      <c r="Z65" s="2" t="e">
        <f t="shared" si="19"/>
        <v>#DIV/0!</v>
      </c>
      <c r="AA65" s="2" t="e">
        <f t="shared" si="20"/>
        <v>#DIV/0!</v>
      </c>
      <c r="AB65" s="2" t="e">
        <f t="shared" si="21"/>
        <v>#DIV/0!</v>
      </c>
      <c r="AC65" s="7" t="e">
        <f t="shared" si="22"/>
        <v>#DIV/0!</v>
      </c>
      <c r="AD65" s="7" t="e">
        <f t="shared" si="23"/>
        <v>#DIV/0!</v>
      </c>
      <c r="AE65" s="7" t="e">
        <f t="shared" si="24"/>
        <v>#DIV/0!</v>
      </c>
      <c r="AF65" s="2" t="e">
        <f t="shared" si="25"/>
        <v>#DIV/0!</v>
      </c>
      <c r="AG65" s="2" t="e">
        <f t="shared" si="26"/>
        <v>#DIV/0!</v>
      </c>
      <c r="AH65" s="2" t="e">
        <f t="shared" si="27"/>
        <v>#DIV/0!</v>
      </c>
      <c r="AI65" s="7" t="e">
        <f t="shared" si="28"/>
        <v>#DIV/0!</v>
      </c>
      <c r="AJ65" s="7" t="e">
        <f t="shared" si="29"/>
        <v>#DIV/0!</v>
      </c>
      <c r="AK65" s="7" t="e">
        <f t="shared" si="30"/>
        <v>#DIV/0!</v>
      </c>
    </row>
    <row r="66" spans="1:37" ht="12">
      <c r="A66" s="17">
        <f t="shared" si="31"/>
        <v>-145</v>
      </c>
      <c r="B66" s="2">
        <f>COS(Material!$L$5/180*PI())*COS(A66/180*PI())</f>
        <v>-0.8191520442889919</v>
      </c>
      <c r="C66" s="2">
        <f>COS(A66/180*PI())*SIN(Material!$L$5/180*PI())</f>
        <v>0</v>
      </c>
      <c r="D66" s="2">
        <f t="shared" si="9"/>
        <v>-0.5735764363510459</v>
      </c>
      <c r="E66" s="2">
        <f t="shared" si="0"/>
        <v>3.702737265152488</v>
      </c>
      <c r="F66" s="2">
        <f t="shared" si="1"/>
        <v>2.237687826843217</v>
      </c>
      <c r="G66" s="2">
        <f t="shared" si="2"/>
        <v>1.983256633742224</v>
      </c>
      <c r="H66" s="2">
        <f t="shared" si="3"/>
        <v>0</v>
      </c>
      <c r="I66" s="2">
        <f t="shared" si="4"/>
        <v>1.7243359591421417</v>
      </c>
      <c r="J66" s="2">
        <f t="shared" si="5"/>
        <v>0</v>
      </c>
      <c r="K66" s="2">
        <f t="shared" si="10"/>
        <v>-7.923681725737929</v>
      </c>
      <c r="L66" s="2">
        <f t="shared" si="11"/>
        <v>17.09362307518906</v>
      </c>
      <c r="M66" s="2">
        <f t="shared" si="12"/>
        <v>-9.779017457789283</v>
      </c>
      <c r="N66" s="6">
        <v>0.9162151961287125</v>
      </c>
      <c r="O66" s="6">
        <v>2.237687830606974</v>
      </c>
      <c r="P66" s="6">
        <v>4.7697787244146745</v>
      </c>
      <c r="Q66" s="7">
        <f t="shared" si="32"/>
        <v>2.129722703244814</v>
      </c>
      <c r="R66" s="7">
        <f t="shared" si="33"/>
        <v>3.3283122641599143</v>
      </c>
      <c r="S66" s="7">
        <f t="shared" si="34"/>
        <v>4.859296858851997</v>
      </c>
      <c r="T66" s="2" t="e">
        <f t="shared" si="13"/>
        <v>#DIV/0!</v>
      </c>
      <c r="U66" s="2" t="e">
        <f t="shared" si="14"/>
        <v>#DIV/0!</v>
      </c>
      <c r="V66" s="2" t="e">
        <f t="shared" si="15"/>
        <v>#DIV/0!</v>
      </c>
      <c r="W66" s="7" t="e">
        <f t="shared" si="16"/>
        <v>#DIV/0!</v>
      </c>
      <c r="X66" s="7" t="e">
        <f t="shared" si="17"/>
        <v>#DIV/0!</v>
      </c>
      <c r="Y66" s="7" t="e">
        <f t="shared" si="18"/>
        <v>#DIV/0!</v>
      </c>
      <c r="Z66" s="2" t="e">
        <f t="shared" si="19"/>
        <v>#DIV/0!</v>
      </c>
      <c r="AA66" s="2" t="e">
        <f t="shared" si="20"/>
        <v>#DIV/0!</v>
      </c>
      <c r="AB66" s="2" t="e">
        <f t="shared" si="21"/>
        <v>#DIV/0!</v>
      </c>
      <c r="AC66" s="7" t="e">
        <f t="shared" si="22"/>
        <v>#DIV/0!</v>
      </c>
      <c r="AD66" s="7" t="e">
        <f t="shared" si="23"/>
        <v>#DIV/0!</v>
      </c>
      <c r="AE66" s="7" t="e">
        <f t="shared" si="24"/>
        <v>#DIV/0!</v>
      </c>
      <c r="AF66" s="2" t="e">
        <f t="shared" si="25"/>
        <v>#DIV/0!</v>
      </c>
      <c r="AG66" s="2" t="e">
        <f t="shared" si="26"/>
        <v>#DIV/0!</v>
      </c>
      <c r="AH66" s="2" t="e">
        <f t="shared" si="27"/>
        <v>#DIV/0!</v>
      </c>
      <c r="AI66" s="7" t="e">
        <f t="shared" si="28"/>
        <v>#DIV/0!</v>
      </c>
      <c r="AJ66" s="7" t="e">
        <f t="shared" si="29"/>
        <v>#DIV/0!</v>
      </c>
      <c r="AK66" s="7" t="e">
        <f t="shared" si="30"/>
        <v>#DIV/0!</v>
      </c>
    </row>
    <row r="67" spans="1:37" ht="12">
      <c r="A67" s="17">
        <f t="shared" si="31"/>
        <v>-150</v>
      </c>
      <c r="B67" s="2">
        <f>COS(Material!$L$5/180*PI())*COS(A67/180*PI())</f>
        <v>-0.8660254037844387</v>
      </c>
      <c r="C67" s="2">
        <f>COS(A67/180*PI())*SIN(Material!$L$5/180*PI())</f>
        <v>0</v>
      </c>
      <c r="D67" s="2">
        <f t="shared" si="9"/>
        <v>-0.49999999999999994</v>
      </c>
      <c r="E67" s="2">
        <f t="shared" si="0"/>
        <v>3.995</v>
      </c>
      <c r="F67" s="2">
        <f t="shared" si="1"/>
        <v>2.3775000000000004</v>
      </c>
      <c r="G67" s="2">
        <f t="shared" si="2"/>
        <v>1.7999999999999998</v>
      </c>
      <c r="H67" s="2">
        <f t="shared" si="3"/>
        <v>0</v>
      </c>
      <c r="I67" s="2">
        <f t="shared" si="4"/>
        <v>1.5891566159444448</v>
      </c>
      <c r="J67" s="2">
        <f t="shared" si="5"/>
        <v>0</v>
      </c>
      <c r="K67" s="2">
        <f t="shared" si="10"/>
        <v>-8.1725</v>
      </c>
      <c r="L67" s="2">
        <f t="shared" si="11"/>
        <v>18.44319375</v>
      </c>
      <c r="M67" s="2">
        <f t="shared" si="12"/>
        <v>-11.092419421875</v>
      </c>
      <c r="N67" s="6">
        <v>0.9661986226934098</v>
      </c>
      <c r="O67" s="6">
        <v>2.3775000003636477</v>
      </c>
      <c r="P67" s="6">
        <v>4.828801462543455</v>
      </c>
      <c r="Q67" s="7">
        <f t="shared" si="32"/>
        <v>2.1870440092696413</v>
      </c>
      <c r="R67" s="7">
        <f t="shared" si="33"/>
        <v>3.4307145002168653</v>
      </c>
      <c r="S67" s="7">
        <f t="shared" si="34"/>
        <v>4.889269652551763</v>
      </c>
      <c r="T67" s="2" t="e">
        <f t="shared" si="13"/>
        <v>#DIV/0!</v>
      </c>
      <c r="U67" s="2" t="e">
        <f t="shared" si="14"/>
        <v>#DIV/0!</v>
      </c>
      <c r="V67" s="2" t="e">
        <f t="shared" si="15"/>
        <v>#DIV/0!</v>
      </c>
      <c r="W67" s="7" t="e">
        <f t="shared" si="16"/>
        <v>#DIV/0!</v>
      </c>
      <c r="X67" s="7" t="e">
        <f t="shared" si="17"/>
        <v>#DIV/0!</v>
      </c>
      <c r="Y67" s="7" t="e">
        <f t="shared" si="18"/>
        <v>#DIV/0!</v>
      </c>
      <c r="Z67" s="2" t="e">
        <f t="shared" si="19"/>
        <v>#DIV/0!</v>
      </c>
      <c r="AA67" s="2" t="e">
        <f t="shared" si="20"/>
        <v>#DIV/0!</v>
      </c>
      <c r="AB67" s="2" t="e">
        <f t="shared" si="21"/>
        <v>#DIV/0!</v>
      </c>
      <c r="AC67" s="7" t="e">
        <f t="shared" si="22"/>
        <v>#DIV/0!</v>
      </c>
      <c r="AD67" s="7" t="e">
        <f t="shared" si="23"/>
        <v>#DIV/0!</v>
      </c>
      <c r="AE67" s="7" t="e">
        <f t="shared" si="24"/>
        <v>#DIV/0!</v>
      </c>
      <c r="AF67" s="2" t="e">
        <f t="shared" si="25"/>
        <v>#DIV/0!</v>
      </c>
      <c r="AG67" s="2" t="e">
        <f t="shared" si="26"/>
        <v>#DIV/0!</v>
      </c>
      <c r="AH67" s="2" t="e">
        <f t="shared" si="27"/>
        <v>#DIV/0!</v>
      </c>
      <c r="AI67" s="7" t="e">
        <f t="shared" si="28"/>
        <v>#DIV/0!</v>
      </c>
      <c r="AJ67" s="7" t="e">
        <f t="shared" si="29"/>
        <v>#DIV/0!</v>
      </c>
      <c r="AK67" s="7" t="e">
        <f t="shared" si="30"/>
        <v>#DIV/0!</v>
      </c>
    </row>
    <row r="68" spans="1:37" ht="12">
      <c r="A68" s="17">
        <f t="shared" si="31"/>
        <v>-155</v>
      </c>
      <c r="B68" s="2">
        <f>COS(Material!$L$5/180*PI())*COS(A68/180*PI())</f>
        <v>-0.9063077870366499</v>
      </c>
      <c r="C68" s="2">
        <f>COS(A68/180*PI())*SIN(Material!$L$5/180*PI())</f>
        <v>0</v>
      </c>
      <c r="D68" s="2">
        <f t="shared" si="9"/>
        <v>-0.4226182617406995</v>
      </c>
      <c r="E68" s="2">
        <f t="shared" si="0"/>
        <v>4.259157077920097</v>
      </c>
      <c r="F68" s="2">
        <f t="shared" si="1"/>
        <v>2.503867034572587</v>
      </c>
      <c r="G68" s="2">
        <f t="shared" si="2"/>
        <v>1.6343663727636146</v>
      </c>
      <c r="H68" s="2">
        <f t="shared" si="3"/>
        <v>0</v>
      </c>
      <c r="I68" s="2">
        <f t="shared" si="4"/>
        <v>1.4056915531233247</v>
      </c>
      <c r="J68" s="2">
        <f t="shared" si="5"/>
        <v>0</v>
      </c>
      <c r="K68" s="2">
        <f t="shared" si="10"/>
        <v>-8.397390485256299</v>
      </c>
      <c r="L68" s="2">
        <f t="shared" si="11"/>
        <v>19.741653447595905</v>
      </c>
      <c r="M68" s="2">
        <f t="shared" si="12"/>
        <v>-12.48191328243508</v>
      </c>
      <c r="N68" s="6">
        <v>1.0236521826728655</v>
      </c>
      <c r="O68" s="6">
        <v>2.503867034606668</v>
      </c>
      <c r="P68" s="6">
        <v>4.869871545475546</v>
      </c>
      <c r="Q68" s="7">
        <f t="shared" si="32"/>
        <v>2.2511297303214133</v>
      </c>
      <c r="R68" s="7">
        <f t="shared" si="33"/>
        <v>3.520707508362339</v>
      </c>
      <c r="S68" s="7">
        <f t="shared" si="34"/>
        <v>4.910017818460715</v>
      </c>
      <c r="T68" s="2" t="e">
        <f t="shared" si="13"/>
        <v>#DIV/0!</v>
      </c>
      <c r="U68" s="2" t="e">
        <f t="shared" si="14"/>
        <v>#DIV/0!</v>
      </c>
      <c r="V68" s="2" t="e">
        <f t="shared" si="15"/>
        <v>#DIV/0!</v>
      </c>
      <c r="W68" s="7" t="e">
        <f t="shared" si="16"/>
        <v>#DIV/0!</v>
      </c>
      <c r="X68" s="7" t="e">
        <f t="shared" si="17"/>
        <v>#DIV/0!</v>
      </c>
      <c r="Y68" s="7" t="e">
        <f t="shared" si="18"/>
        <v>#DIV/0!</v>
      </c>
      <c r="Z68" s="2" t="e">
        <f t="shared" si="19"/>
        <v>#DIV/0!</v>
      </c>
      <c r="AA68" s="2" t="e">
        <f t="shared" si="20"/>
        <v>#DIV/0!</v>
      </c>
      <c r="AB68" s="2" t="e">
        <f t="shared" si="21"/>
        <v>#DIV/0!</v>
      </c>
      <c r="AC68" s="7" t="e">
        <f t="shared" si="22"/>
        <v>#DIV/0!</v>
      </c>
      <c r="AD68" s="7" t="e">
        <f t="shared" si="23"/>
        <v>#DIV/0!</v>
      </c>
      <c r="AE68" s="7" t="e">
        <f t="shared" si="24"/>
        <v>#DIV/0!</v>
      </c>
      <c r="AF68" s="2" t="e">
        <f t="shared" si="25"/>
        <v>#DIV/0!</v>
      </c>
      <c r="AG68" s="2" t="e">
        <f t="shared" si="26"/>
        <v>#DIV/0!</v>
      </c>
      <c r="AH68" s="2" t="e">
        <f t="shared" si="27"/>
        <v>#DIV/0!</v>
      </c>
      <c r="AI68" s="7" t="e">
        <f t="shared" si="28"/>
        <v>#DIV/0!</v>
      </c>
      <c r="AJ68" s="7" t="e">
        <f t="shared" si="29"/>
        <v>#DIV/0!</v>
      </c>
      <c r="AK68" s="7" t="e">
        <f t="shared" si="30"/>
        <v>#DIV/0!</v>
      </c>
    </row>
    <row r="69" spans="1:37" ht="12">
      <c r="A69" s="17">
        <f t="shared" si="31"/>
        <v>-160</v>
      </c>
      <c r="B69" s="2">
        <f>COS(Material!$L$5/180*PI())*COS(A69/180*PI())</f>
        <v>-0.9396926207859083</v>
      </c>
      <c r="C69" s="2">
        <f>COS(A69/180*PI())*SIN(Material!$L$5/180*PI())</f>
        <v>0</v>
      </c>
      <c r="D69" s="2">
        <f t="shared" si="9"/>
        <v>-0.3420201433256689</v>
      </c>
      <c r="E69" s="2">
        <f t="shared" si="0"/>
        <v>4.487182219770109</v>
      </c>
      <c r="F69" s="2">
        <f t="shared" si="1"/>
        <v>2.6129493321602952</v>
      </c>
      <c r="G69" s="2">
        <f t="shared" si="2"/>
        <v>1.4913884459819855</v>
      </c>
      <c r="H69" s="2">
        <f t="shared" si="3"/>
        <v>0</v>
      </c>
      <c r="I69" s="2">
        <f t="shared" si="4"/>
        <v>1.1795152637748</v>
      </c>
      <c r="J69" s="2">
        <f t="shared" si="5"/>
        <v>0</v>
      </c>
      <c r="K69" s="2">
        <f t="shared" si="10"/>
        <v>-8.591519997912389</v>
      </c>
      <c r="L69" s="2">
        <f t="shared" si="11"/>
        <v>20.92257768845327</v>
      </c>
      <c r="M69" s="2">
        <f t="shared" si="12"/>
        <v>-13.850918993341558</v>
      </c>
      <c r="N69" s="6">
        <v>1.082730494622066</v>
      </c>
      <c r="O69" s="6">
        <v>2.612949332163592</v>
      </c>
      <c r="P69" s="6">
        <v>4.895840945477996</v>
      </c>
      <c r="Q69" s="7">
        <f t="shared" si="32"/>
        <v>2.315178600794026</v>
      </c>
      <c r="R69" s="7">
        <f t="shared" si="33"/>
        <v>3.5965807002600583</v>
      </c>
      <c r="S69" s="7">
        <f t="shared" si="34"/>
        <v>4.923092154708507</v>
      </c>
      <c r="T69" s="2" t="e">
        <f t="shared" si="13"/>
        <v>#DIV/0!</v>
      </c>
      <c r="U69" s="2" t="e">
        <f t="shared" si="14"/>
        <v>#DIV/0!</v>
      </c>
      <c r="V69" s="2" t="e">
        <f t="shared" si="15"/>
        <v>#DIV/0!</v>
      </c>
      <c r="W69" s="7" t="e">
        <f t="shared" si="16"/>
        <v>#DIV/0!</v>
      </c>
      <c r="X69" s="7" t="e">
        <f t="shared" si="17"/>
        <v>#DIV/0!</v>
      </c>
      <c r="Y69" s="7" t="e">
        <f t="shared" si="18"/>
        <v>#DIV/0!</v>
      </c>
      <c r="Z69" s="2" t="e">
        <f t="shared" si="19"/>
        <v>#DIV/0!</v>
      </c>
      <c r="AA69" s="2" t="e">
        <f t="shared" si="20"/>
        <v>#DIV/0!</v>
      </c>
      <c r="AB69" s="2" t="e">
        <f t="shared" si="21"/>
        <v>#DIV/0!</v>
      </c>
      <c r="AC69" s="7" t="e">
        <f t="shared" si="22"/>
        <v>#DIV/0!</v>
      </c>
      <c r="AD69" s="7" t="e">
        <f t="shared" si="23"/>
        <v>#DIV/0!</v>
      </c>
      <c r="AE69" s="7" t="e">
        <f t="shared" si="24"/>
        <v>#DIV/0!</v>
      </c>
      <c r="AF69" s="2" t="e">
        <f t="shared" si="25"/>
        <v>#DIV/0!</v>
      </c>
      <c r="AG69" s="2" t="e">
        <f t="shared" si="26"/>
        <v>#DIV/0!</v>
      </c>
      <c r="AH69" s="2" t="e">
        <f t="shared" si="27"/>
        <v>#DIV/0!</v>
      </c>
      <c r="AI69" s="7" t="e">
        <f t="shared" si="28"/>
        <v>#DIV/0!</v>
      </c>
      <c r="AJ69" s="7" t="e">
        <f t="shared" si="29"/>
        <v>#DIV/0!</v>
      </c>
      <c r="AK69" s="7" t="e">
        <f t="shared" si="30"/>
        <v>#DIV/0!</v>
      </c>
    </row>
    <row r="70" spans="1:37" ht="12">
      <c r="A70" s="17">
        <f t="shared" si="31"/>
        <v>-165</v>
      </c>
      <c r="B70" s="2">
        <f>COS(Material!$L$5/180*PI())*COS(A70/180*PI())</f>
        <v>-0.9659258262890682</v>
      </c>
      <c r="C70" s="2">
        <f>COS(A70/180*PI())*SIN(Material!$L$5/180*PI())</f>
        <v>0</v>
      </c>
      <c r="D70" s="2">
        <f t="shared" si="9"/>
        <v>-0.258819045102521</v>
      </c>
      <c r="E70" s="2">
        <f t="shared" si="0"/>
        <v>4.672146997001211</v>
      </c>
      <c r="F70" s="2">
        <f t="shared" si="1"/>
        <v>2.7014324823492277</v>
      </c>
      <c r="G70" s="2">
        <f t="shared" si="2"/>
        <v>1.3754105316100513</v>
      </c>
      <c r="H70" s="2">
        <f t="shared" si="3"/>
        <v>0</v>
      </c>
      <c r="I70" s="2">
        <f t="shared" si="4"/>
        <v>0.9175000000000008</v>
      </c>
      <c r="J70" s="2">
        <f t="shared" si="5"/>
        <v>0</v>
      </c>
      <c r="K70" s="2">
        <f t="shared" si="10"/>
        <v>-8.74899001096049</v>
      </c>
      <c r="L70" s="2">
        <f t="shared" si="11"/>
        <v>21.921382281571823</v>
      </c>
      <c r="M70" s="2">
        <f t="shared" si="12"/>
        <v>-15.085647055389796</v>
      </c>
      <c r="N70" s="6">
        <v>1.137267674307742</v>
      </c>
      <c r="O70" s="6">
        <v>2.7014338918323775</v>
      </c>
      <c r="P70" s="6">
        <v>4.910289851092219</v>
      </c>
      <c r="Q70" s="7">
        <f t="shared" si="32"/>
        <v>2.372770109307365</v>
      </c>
      <c r="R70" s="7">
        <f t="shared" si="33"/>
        <v>3.6569707557049287</v>
      </c>
      <c r="S70" s="7">
        <f t="shared" si="34"/>
        <v>4.930351468147726</v>
      </c>
      <c r="T70" s="2" t="e">
        <f t="shared" si="13"/>
        <v>#DIV/0!</v>
      </c>
      <c r="U70" s="2" t="e">
        <f t="shared" si="14"/>
        <v>#DIV/0!</v>
      </c>
      <c r="V70" s="2" t="e">
        <f t="shared" si="15"/>
        <v>#DIV/0!</v>
      </c>
      <c r="W70" s="7" t="e">
        <f t="shared" si="16"/>
        <v>#DIV/0!</v>
      </c>
      <c r="X70" s="7" t="e">
        <f t="shared" si="17"/>
        <v>#DIV/0!</v>
      </c>
      <c r="Y70" s="7" t="e">
        <f t="shared" si="18"/>
        <v>#DIV/0!</v>
      </c>
      <c r="Z70" s="2" t="e">
        <f t="shared" si="19"/>
        <v>#DIV/0!</v>
      </c>
      <c r="AA70" s="2" t="e">
        <f t="shared" si="20"/>
        <v>#DIV/0!</v>
      </c>
      <c r="AB70" s="2" t="e">
        <f t="shared" si="21"/>
        <v>#DIV/0!</v>
      </c>
      <c r="AC70" s="7" t="e">
        <f t="shared" si="22"/>
        <v>#DIV/0!</v>
      </c>
      <c r="AD70" s="7" t="e">
        <f t="shared" si="23"/>
        <v>#DIV/0!</v>
      </c>
      <c r="AE70" s="7" t="e">
        <f t="shared" si="24"/>
        <v>#DIV/0!</v>
      </c>
      <c r="AF70" s="2" t="e">
        <f t="shared" si="25"/>
        <v>#DIV/0!</v>
      </c>
      <c r="AG70" s="2" t="e">
        <f t="shared" si="26"/>
        <v>#DIV/0!</v>
      </c>
      <c r="AH70" s="2" t="e">
        <f t="shared" si="27"/>
        <v>#DIV/0!</v>
      </c>
      <c r="AI70" s="7" t="e">
        <f t="shared" si="28"/>
        <v>#DIV/0!</v>
      </c>
      <c r="AJ70" s="7" t="e">
        <f t="shared" si="29"/>
        <v>#DIV/0!</v>
      </c>
      <c r="AK70" s="7" t="e">
        <f t="shared" si="30"/>
        <v>#DIV/0!</v>
      </c>
    </row>
    <row r="71" spans="1:37" ht="12">
      <c r="A71" s="17">
        <f t="shared" si="31"/>
        <v>-170</v>
      </c>
      <c r="B71" s="2">
        <f>COS(Material!$L$5/180*PI())*COS(A71/180*PI())</f>
        <v>-0.984807753012208</v>
      </c>
      <c r="C71" s="2">
        <f>COS(A71/180*PI())*SIN(Material!$L$5/180*PI())</f>
        <v>0</v>
      </c>
      <c r="D71" s="2">
        <f t="shared" si="9"/>
        <v>-0.1736481776669307</v>
      </c>
      <c r="E71" s="2">
        <f t="shared" si="0"/>
        <v>4.80843134845393</v>
      </c>
      <c r="F71" s="2">
        <f t="shared" si="1"/>
        <v>2.7666279693955285</v>
      </c>
      <c r="G71" s="2">
        <f t="shared" si="2"/>
        <v>1.2899565598883465</v>
      </c>
      <c r="H71" s="2">
        <f t="shared" si="3"/>
        <v>0</v>
      </c>
      <c r="I71" s="2">
        <f t="shared" si="4"/>
        <v>0.6276069630026033</v>
      </c>
      <c r="J71" s="2">
        <f t="shared" si="5"/>
        <v>0</v>
      </c>
      <c r="K71" s="2">
        <f t="shared" si="10"/>
        <v>-8.865015877737804</v>
      </c>
      <c r="L71" s="2">
        <f t="shared" si="11"/>
        <v>22.680747616144803</v>
      </c>
      <c r="M71" s="2">
        <f t="shared" si="12"/>
        <v>-16.070725084120095</v>
      </c>
      <c r="N71" s="6">
        <v>1.1813591851667262</v>
      </c>
      <c r="O71" s="6">
        <v>2.7666285644266937</v>
      </c>
      <c r="P71" s="6">
        <v>4.917028719208722</v>
      </c>
      <c r="Q71" s="7">
        <f t="shared" si="32"/>
        <v>2.41832851322046</v>
      </c>
      <c r="R71" s="7">
        <f t="shared" si="33"/>
        <v>3.700835177634007</v>
      </c>
      <c r="S71" s="7">
        <f t="shared" si="34"/>
        <v>4.933733508481831</v>
      </c>
      <c r="T71" s="2" t="e">
        <f t="shared" si="13"/>
        <v>#DIV/0!</v>
      </c>
      <c r="U71" s="2" t="e">
        <f t="shared" si="14"/>
        <v>#DIV/0!</v>
      </c>
      <c r="V71" s="2" t="e">
        <f t="shared" si="15"/>
        <v>#DIV/0!</v>
      </c>
      <c r="W71" s="7" t="e">
        <f t="shared" si="16"/>
        <v>#DIV/0!</v>
      </c>
      <c r="X71" s="7" t="e">
        <f t="shared" si="17"/>
        <v>#DIV/0!</v>
      </c>
      <c r="Y71" s="7" t="e">
        <f t="shared" si="18"/>
        <v>#DIV/0!</v>
      </c>
      <c r="Z71" s="2" t="e">
        <f t="shared" si="19"/>
        <v>#DIV/0!</v>
      </c>
      <c r="AA71" s="2" t="e">
        <f t="shared" si="20"/>
        <v>#DIV/0!</v>
      </c>
      <c r="AB71" s="2" t="e">
        <f t="shared" si="21"/>
        <v>#DIV/0!</v>
      </c>
      <c r="AC71" s="7" t="e">
        <f t="shared" si="22"/>
        <v>#DIV/0!</v>
      </c>
      <c r="AD71" s="7" t="e">
        <f t="shared" si="23"/>
        <v>#DIV/0!</v>
      </c>
      <c r="AE71" s="7" t="e">
        <f t="shared" si="24"/>
        <v>#DIV/0!</v>
      </c>
      <c r="AF71" s="2" t="e">
        <f t="shared" si="25"/>
        <v>#DIV/0!</v>
      </c>
      <c r="AG71" s="2" t="e">
        <f t="shared" si="26"/>
        <v>#DIV/0!</v>
      </c>
      <c r="AH71" s="2" t="e">
        <f t="shared" si="27"/>
        <v>#DIV/0!</v>
      </c>
      <c r="AI71" s="7" t="e">
        <f t="shared" si="28"/>
        <v>#DIV/0!</v>
      </c>
      <c r="AJ71" s="7" t="e">
        <f t="shared" si="29"/>
        <v>#DIV/0!</v>
      </c>
      <c r="AK71" s="7" t="e">
        <f t="shared" si="30"/>
        <v>#DIV/0!</v>
      </c>
    </row>
    <row r="72" spans="1:37" ht="12">
      <c r="A72" s="17">
        <f t="shared" si="31"/>
        <v>-175</v>
      </c>
      <c r="B72" s="2">
        <f>COS(Material!$L$5/180*PI())*COS(A72/180*PI())</f>
        <v>-0.9961946980917455</v>
      </c>
      <c r="C72" s="2">
        <f>COS(A72/180*PI())*SIN(Material!$L$5/180*PI())</f>
        <v>0</v>
      </c>
      <c r="D72" s="2">
        <f t="shared" si="9"/>
        <v>-0.0871557427476582</v>
      </c>
      <c r="E72" s="2">
        <f t="shared" si="0"/>
        <v>4.891894343072585</v>
      </c>
      <c r="F72" s="2">
        <f t="shared" si="1"/>
        <v>2.806554861415804</v>
      </c>
      <c r="G72" s="2">
        <f t="shared" si="2"/>
        <v>1.2376230065058387</v>
      </c>
      <c r="H72" s="2">
        <f t="shared" si="3"/>
        <v>0</v>
      </c>
      <c r="I72" s="2">
        <f t="shared" si="4"/>
        <v>0.31864440601881727</v>
      </c>
      <c r="J72" s="2">
        <f t="shared" si="5"/>
        <v>0</v>
      </c>
      <c r="K72" s="2">
        <f t="shared" si="10"/>
        <v>-8.936072210994228</v>
      </c>
      <c r="L72" s="2">
        <f t="shared" si="11"/>
        <v>23.15561344248715</v>
      </c>
      <c r="M72" s="2">
        <f t="shared" si="12"/>
        <v>-16.70682252733951</v>
      </c>
      <c r="N72" s="6">
        <v>1.2100460218291915</v>
      </c>
      <c r="O72" s="6">
        <v>2.806555191623753</v>
      </c>
      <c r="P72" s="6">
        <v>4.919471323117006</v>
      </c>
      <c r="Q72" s="7">
        <f t="shared" si="32"/>
        <v>2.4475144209459874</v>
      </c>
      <c r="R72" s="7">
        <f t="shared" si="33"/>
        <v>3.7274438402604817</v>
      </c>
      <c r="S72" s="7">
        <f t="shared" si="34"/>
        <v>4.934958807454456</v>
      </c>
      <c r="T72" s="2" t="e">
        <f t="shared" si="13"/>
        <v>#DIV/0!</v>
      </c>
      <c r="U72" s="2" t="e">
        <f t="shared" si="14"/>
        <v>#DIV/0!</v>
      </c>
      <c r="V72" s="2" t="e">
        <f t="shared" si="15"/>
        <v>#DIV/0!</v>
      </c>
      <c r="W72" s="7" t="e">
        <f t="shared" si="16"/>
        <v>#DIV/0!</v>
      </c>
      <c r="X72" s="7" t="e">
        <f t="shared" si="17"/>
        <v>#DIV/0!</v>
      </c>
      <c r="Y72" s="7" t="e">
        <f t="shared" si="18"/>
        <v>#DIV/0!</v>
      </c>
      <c r="Z72" s="2" t="e">
        <f t="shared" si="19"/>
        <v>#DIV/0!</v>
      </c>
      <c r="AA72" s="2" t="e">
        <f t="shared" si="20"/>
        <v>#DIV/0!</v>
      </c>
      <c r="AB72" s="2" t="e">
        <f t="shared" si="21"/>
        <v>#DIV/0!</v>
      </c>
      <c r="AC72" s="7" t="e">
        <f t="shared" si="22"/>
        <v>#DIV/0!</v>
      </c>
      <c r="AD72" s="7" t="e">
        <f t="shared" si="23"/>
        <v>#DIV/0!</v>
      </c>
      <c r="AE72" s="7" t="e">
        <f t="shared" si="24"/>
        <v>#DIV/0!</v>
      </c>
      <c r="AF72" s="2" t="e">
        <f t="shared" si="25"/>
        <v>#DIV/0!</v>
      </c>
      <c r="AG72" s="2" t="e">
        <f t="shared" si="26"/>
        <v>#DIV/0!</v>
      </c>
      <c r="AH72" s="2" t="e">
        <f t="shared" si="27"/>
        <v>#DIV/0!</v>
      </c>
      <c r="AI72" s="7" t="e">
        <f t="shared" si="28"/>
        <v>#DIV/0!</v>
      </c>
      <c r="AJ72" s="7" t="e">
        <f t="shared" si="29"/>
        <v>#DIV/0!</v>
      </c>
      <c r="AK72" s="7" t="e">
        <f t="shared" si="30"/>
        <v>#DIV/0!</v>
      </c>
    </row>
    <row r="73" spans="1:37" ht="12">
      <c r="A73" s="17">
        <f t="shared" si="31"/>
        <v>-180</v>
      </c>
      <c r="B73" s="2">
        <f>COS(Material!$L$5/180*PI())*COS(A73/180*PI())</f>
        <v>-1</v>
      </c>
      <c r="C73" s="2">
        <f>COS(A73/180*PI())*SIN(Material!$L$5/180*PI())</f>
        <v>0</v>
      </c>
      <c r="D73" s="2">
        <f t="shared" si="9"/>
        <v>-1.22514845490862E-16</v>
      </c>
      <c r="E73" s="2">
        <f t="shared" si="0"/>
        <v>4.92</v>
      </c>
      <c r="F73" s="2">
        <f t="shared" si="1"/>
        <v>2.82</v>
      </c>
      <c r="G73" s="2">
        <f t="shared" si="2"/>
        <v>1.22</v>
      </c>
      <c r="H73" s="2">
        <f t="shared" si="3"/>
        <v>0</v>
      </c>
      <c r="I73" s="2">
        <f t="shared" si="4"/>
        <v>4.496294829514636E-16</v>
      </c>
      <c r="J73" s="2">
        <f t="shared" si="5"/>
        <v>0</v>
      </c>
      <c r="K73" s="2">
        <f t="shared" si="10"/>
        <v>-8.96</v>
      </c>
      <c r="L73" s="2">
        <f t="shared" si="11"/>
        <v>23.3172</v>
      </c>
      <c r="M73" s="2">
        <f t="shared" si="12"/>
        <v>-16.926768</v>
      </c>
      <c r="N73" s="6">
        <v>1.2199999950753406</v>
      </c>
      <c r="O73" s="6">
        <v>2.8200002674545934</v>
      </c>
      <c r="P73" s="6">
        <v>4.920000000023397</v>
      </c>
      <c r="Q73" s="7">
        <f t="shared" si="32"/>
        <v>2.4575605660932425</v>
      </c>
      <c r="R73" s="7">
        <f t="shared" si="33"/>
        <v>3.7363615140449937</v>
      </c>
      <c r="S73" s="7">
        <f t="shared" si="34"/>
        <v>4.935223970974385</v>
      </c>
      <c r="T73" s="2" t="e">
        <f t="shared" si="13"/>
        <v>#DIV/0!</v>
      </c>
      <c r="U73" s="2" t="e">
        <f t="shared" si="14"/>
        <v>#DIV/0!</v>
      </c>
      <c r="V73" s="2" t="e">
        <f t="shared" si="15"/>
        <v>#DIV/0!</v>
      </c>
      <c r="W73" s="7" t="e">
        <f t="shared" si="16"/>
        <v>#DIV/0!</v>
      </c>
      <c r="X73" s="7" t="e">
        <f t="shared" si="17"/>
        <v>#DIV/0!</v>
      </c>
      <c r="Y73" s="7" t="e">
        <f t="shared" si="18"/>
        <v>#DIV/0!</v>
      </c>
      <c r="Z73" s="2" t="e">
        <f t="shared" si="19"/>
        <v>#DIV/0!</v>
      </c>
      <c r="AA73" s="2" t="e">
        <f t="shared" si="20"/>
        <v>#DIV/0!</v>
      </c>
      <c r="AB73" s="2" t="e">
        <f t="shared" si="21"/>
        <v>#DIV/0!</v>
      </c>
      <c r="AC73" s="7" t="e">
        <f t="shared" si="22"/>
        <v>#DIV/0!</v>
      </c>
      <c r="AD73" s="7" t="e">
        <f t="shared" si="23"/>
        <v>#DIV/0!</v>
      </c>
      <c r="AE73" s="7" t="e">
        <f t="shared" si="24"/>
        <v>#DIV/0!</v>
      </c>
      <c r="AF73" s="2" t="e">
        <f t="shared" si="25"/>
        <v>#DIV/0!</v>
      </c>
      <c r="AG73" s="2" t="e">
        <f t="shared" si="26"/>
        <v>#DIV/0!</v>
      </c>
      <c r="AH73" s="2" t="e">
        <f t="shared" si="27"/>
        <v>#DIV/0!</v>
      </c>
      <c r="AI73" s="7" t="e">
        <f t="shared" si="28"/>
        <v>#DIV/0!</v>
      </c>
      <c r="AJ73" s="7" t="e">
        <f t="shared" si="29"/>
        <v>#DIV/0!</v>
      </c>
      <c r="AK73" s="7" t="e">
        <f t="shared" si="30"/>
        <v>#DIV/0!</v>
      </c>
    </row>
    <row r="74" spans="1:37" ht="12">
      <c r="A74" s="17">
        <f t="shared" si="31"/>
        <v>-185</v>
      </c>
      <c r="B74" s="2">
        <f>COS(Material!$L$5/180*PI())*COS(A74/180*PI())</f>
        <v>-0.9961946980917455</v>
      </c>
      <c r="C74" s="2">
        <f>COS(A74/180*PI())*SIN(Material!$L$5/180*PI())</f>
        <v>0</v>
      </c>
      <c r="D74" s="2">
        <f t="shared" si="9"/>
        <v>0.08715574274765794</v>
      </c>
      <c r="E74" s="2">
        <f aca="true" t="shared" si="35" ref="E74:E91">$F$3*B74^2+$K$13*C74^2+$J$11*D74^2+2*$K$3*B74*C74+2*$J$3*B74*D74+2*$K$11*C74*D74</f>
        <v>4.891894343072585</v>
      </c>
      <c r="F74" s="2">
        <f aca="true" t="shared" si="36" ref="F74:F91">$K$13*B74^2+$G$5*C74^2+$I$9*D74^2+2*$K$5*B74*C74+2*$K$9*B74*D74+2*$I$5*C74*D74</f>
        <v>2.806554861415804</v>
      </c>
      <c r="G74" s="2">
        <f aca="true" t="shared" si="37" ref="G74:G91">$J$11*B74^2+$I$9*C74^2+$H$7*D74^2+2*$J$9*B74*C74+2*$J$7*B74*D74+2*$I$7*C74*D74</f>
        <v>1.2376230065058387</v>
      </c>
      <c r="H74" s="2">
        <f aca="true" t="shared" si="38" ref="H74:H91">$K$11*B74^2+$I$5*C74^2+$I$7*D74^2+($J$5+$K$9)*B74*C74+($K$7+$J$9)*B74*D74+($H$5+$I$9)*C74*D74</f>
        <v>0</v>
      </c>
      <c r="I74" s="2">
        <f aca="true" t="shared" si="39" ref="I74:I91">$J$3*B74^2+$K$9*C74^2+$J$7*D74^2+($I$3+$K$11)*B74*C74+($H$3+$J$11)*B74*D74+($K$7+$J$9)*C74*D74</f>
        <v>-0.3186444060188164</v>
      </c>
      <c r="J74" s="2">
        <f aca="true" t="shared" si="40" ref="J74:J91">$K$3*B74^2+$K$5*C74^2+$J$9*D74^2+($G$3+$K$13)*B74*C74+($I$3+$K$11)*B74*D74+($J$5+$K$9)*C74*D74</f>
        <v>0</v>
      </c>
      <c r="K74" s="2">
        <f aca="true" t="shared" si="41" ref="K74:K91">-E74-F74-G74</f>
        <v>-8.936072210994228</v>
      </c>
      <c r="L74" s="2">
        <f aca="true" t="shared" si="42" ref="L74:L91">E74*F74+E74*G74+F74*G74-H74^2-I74^2-J74^2</f>
        <v>23.15561344248715</v>
      </c>
      <c r="M74" s="2">
        <f aca="true" t="shared" si="43" ref="M74:M91">-E74*F74*G74+E74*H74^2+G74*J74^2+F74*I74^2-2*H74*I74*J74</f>
        <v>-16.706822527339515</v>
      </c>
      <c r="N74" s="6">
        <v>1.2100460218291929</v>
      </c>
      <c r="O74" s="6">
        <v>2.8065551916237554</v>
      </c>
      <c r="P74" s="6">
        <v>4.919471323117004</v>
      </c>
      <c r="Q74" s="7">
        <f aca="true" t="shared" si="44" ref="Q74:Q91">SQRT(N74*(10000000000)/$D$4)/1000</f>
        <v>2.4475144209459887</v>
      </c>
      <c r="R74" s="7">
        <f aca="true" t="shared" si="45" ref="R74:R91">SQRT(O74*(10000000000)/$D$4)/1000</f>
        <v>3.7274438402604835</v>
      </c>
      <c r="S74" s="7">
        <f aca="true" t="shared" si="46" ref="S74:S91">SQRT(P74*(10000000000)/$D$4)/1000</f>
        <v>4.934958807454454</v>
      </c>
      <c r="T74" s="2" t="e">
        <f aca="true" t="shared" si="47" ref="T74:T91">(E74-N74)*(J74-(F74-N74)*(E74-N74)/J74)</f>
        <v>#DIV/0!</v>
      </c>
      <c r="U74" s="2" t="e">
        <f aca="true" t="shared" si="48" ref="U74:U91">(-I74*(J74-(F74-N74)*(E74-N74)/J74)-J74*(-I74+H74*(E74-N74)/J74))/T74</f>
        <v>#DIV/0!</v>
      </c>
      <c r="V74" s="2" t="e">
        <f aca="true" t="shared" si="49" ref="V74:V91">(E74-N74)*(-I74+H74*(E74-N74)/J74)/T74</f>
        <v>#DIV/0!</v>
      </c>
      <c r="W74" s="7" t="e">
        <f aca="true" t="shared" si="50" ref="W74:W91">U74/SQRT(U74^2+V74^2+1)</f>
        <v>#DIV/0!</v>
      </c>
      <c r="X74" s="7" t="e">
        <f aca="true" t="shared" si="51" ref="X74:X91">V74/SQRT(U74^2+V74^2+1)</f>
        <v>#DIV/0!</v>
      </c>
      <c r="Y74" s="7" t="e">
        <f aca="true" t="shared" si="52" ref="Y74:Y91">SQRT(1-W74^2-X74^2)</f>
        <v>#DIV/0!</v>
      </c>
      <c r="Z74" s="2" t="e">
        <f aca="true" t="shared" si="53" ref="Z74:Z91">(E74-O74)*(J74-(F74-O74)*(E74-O74)/J74)</f>
        <v>#DIV/0!</v>
      </c>
      <c r="AA74" s="2" t="e">
        <f aca="true" t="shared" si="54" ref="AA74:AA91">(-I74*(J74-(F74-O74)*(E74-O74)/J74)-J74*(-I74+H74*(E74-O74)/J74))/T74</f>
        <v>#DIV/0!</v>
      </c>
      <c r="AB74" s="2" t="e">
        <f aca="true" t="shared" si="55" ref="AB74:AB91">(E74-O74)*(-I74+H74*(E74-O74)/J74)/T74</f>
        <v>#DIV/0!</v>
      </c>
      <c r="AC74" s="7" t="e">
        <f aca="true" t="shared" si="56" ref="AC74:AC91">AA74/SQRT(AA74^2+AB74^2+1)</f>
        <v>#DIV/0!</v>
      </c>
      <c r="AD74" s="7" t="e">
        <f aca="true" t="shared" si="57" ref="AD74:AD91">AB74/SQRT(AA74^2+AB74^2+1)</f>
        <v>#DIV/0!</v>
      </c>
      <c r="AE74" s="7" t="e">
        <f aca="true" t="shared" si="58" ref="AE74:AE91">SQRT(1-AC74^2-AD74^2)</f>
        <v>#DIV/0!</v>
      </c>
      <c r="AF74" s="2" t="e">
        <f aca="true" t="shared" si="59" ref="AF74:AF91">(E74-P74)*(J74-(F74-P74)*(E74-P74)/J74)</f>
        <v>#DIV/0!</v>
      </c>
      <c r="AG74" s="2" t="e">
        <f aca="true" t="shared" si="60" ref="AG74:AG91">(-I74*(J74-(F74-P74)*(E74-P74)/J74)-J74*(-I74+H74*(E74-P74)/J74))/T74</f>
        <v>#DIV/0!</v>
      </c>
      <c r="AH74" s="2" t="e">
        <f aca="true" t="shared" si="61" ref="AH74:AH91">(E74-P74)*(-I74+H74*(E74-P74)/J74)/T74</f>
        <v>#DIV/0!</v>
      </c>
      <c r="AI74" s="7" t="e">
        <f aca="true" t="shared" si="62" ref="AI74:AI91">AG74/SQRT(AG74^2+AH74^2+1)</f>
        <v>#DIV/0!</v>
      </c>
      <c r="AJ74" s="7" t="e">
        <f aca="true" t="shared" si="63" ref="AJ74:AJ91">AH74/SQRT(AG74^2+AH74^2+1)</f>
        <v>#DIV/0!</v>
      </c>
      <c r="AK74" s="7" t="e">
        <f aca="true" t="shared" si="64" ref="AK74:AK91">SQRT(1-AI74^2-AJ74^2)</f>
        <v>#DIV/0!</v>
      </c>
    </row>
    <row r="75" spans="1:37" ht="12">
      <c r="A75" s="17">
        <f t="shared" si="31"/>
        <v>-190</v>
      </c>
      <c r="B75" s="2">
        <f>COS(Material!$L$5/180*PI())*COS(A75/180*PI())</f>
        <v>-0.984807753012208</v>
      </c>
      <c r="C75" s="2">
        <f>COS(A75/180*PI())*SIN(Material!$L$5/180*PI())</f>
        <v>0</v>
      </c>
      <c r="D75" s="2">
        <f t="shared" si="9"/>
        <v>0.17364817766693047</v>
      </c>
      <c r="E75" s="2">
        <f t="shared" si="35"/>
        <v>4.80843134845393</v>
      </c>
      <c r="F75" s="2">
        <f t="shared" si="36"/>
        <v>2.7666279693955285</v>
      </c>
      <c r="G75" s="2">
        <f t="shared" si="37"/>
        <v>1.2899565598883462</v>
      </c>
      <c r="H75" s="2">
        <f t="shared" si="38"/>
        <v>0</v>
      </c>
      <c r="I75" s="2">
        <f t="shared" si="39"/>
        <v>-0.6276069630026025</v>
      </c>
      <c r="J75" s="2">
        <f t="shared" si="40"/>
        <v>0</v>
      </c>
      <c r="K75" s="2">
        <f t="shared" si="41"/>
        <v>-8.865015877737804</v>
      </c>
      <c r="L75" s="2">
        <f t="shared" si="42"/>
        <v>22.6807476161448</v>
      </c>
      <c r="M75" s="2">
        <f t="shared" si="43"/>
        <v>-16.07072508412009</v>
      </c>
      <c r="N75" s="6">
        <v>1.1813591851667269</v>
      </c>
      <c r="O75" s="6">
        <v>2.7666285644266906</v>
      </c>
      <c r="P75" s="6">
        <v>4.917028719208723</v>
      </c>
      <c r="Q75" s="7">
        <f t="shared" si="44"/>
        <v>2.4183285132204606</v>
      </c>
      <c r="R75" s="7">
        <f t="shared" si="45"/>
        <v>3.7008351776340054</v>
      </c>
      <c r="S75" s="7">
        <f t="shared" si="46"/>
        <v>4.933733508481833</v>
      </c>
      <c r="T75" s="2" t="e">
        <f t="shared" si="47"/>
        <v>#DIV/0!</v>
      </c>
      <c r="U75" s="2" t="e">
        <f t="shared" si="48"/>
        <v>#DIV/0!</v>
      </c>
      <c r="V75" s="2" t="e">
        <f t="shared" si="49"/>
        <v>#DIV/0!</v>
      </c>
      <c r="W75" s="7" t="e">
        <f t="shared" si="50"/>
        <v>#DIV/0!</v>
      </c>
      <c r="X75" s="7" t="e">
        <f t="shared" si="51"/>
        <v>#DIV/0!</v>
      </c>
      <c r="Y75" s="7" t="e">
        <f t="shared" si="52"/>
        <v>#DIV/0!</v>
      </c>
      <c r="Z75" s="2" t="e">
        <f t="shared" si="53"/>
        <v>#DIV/0!</v>
      </c>
      <c r="AA75" s="2" t="e">
        <f t="shared" si="54"/>
        <v>#DIV/0!</v>
      </c>
      <c r="AB75" s="2" t="e">
        <f t="shared" si="55"/>
        <v>#DIV/0!</v>
      </c>
      <c r="AC75" s="7" t="e">
        <f t="shared" si="56"/>
        <v>#DIV/0!</v>
      </c>
      <c r="AD75" s="7" t="e">
        <f t="shared" si="57"/>
        <v>#DIV/0!</v>
      </c>
      <c r="AE75" s="7" t="e">
        <f t="shared" si="58"/>
        <v>#DIV/0!</v>
      </c>
      <c r="AF75" s="2" t="e">
        <f t="shared" si="59"/>
        <v>#DIV/0!</v>
      </c>
      <c r="AG75" s="2" t="e">
        <f t="shared" si="60"/>
        <v>#DIV/0!</v>
      </c>
      <c r="AH75" s="2" t="e">
        <f t="shared" si="61"/>
        <v>#DIV/0!</v>
      </c>
      <c r="AI75" s="7" t="e">
        <f t="shared" si="62"/>
        <v>#DIV/0!</v>
      </c>
      <c r="AJ75" s="7" t="e">
        <f t="shared" si="63"/>
        <v>#DIV/0!</v>
      </c>
      <c r="AK75" s="7" t="e">
        <f t="shared" si="64"/>
        <v>#DIV/0!</v>
      </c>
    </row>
    <row r="76" spans="1:37" ht="12">
      <c r="A76" s="17">
        <f t="shared" si="31"/>
        <v>-195</v>
      </c>
      <c r="B76" s="2">
        <f>COS(Material!$L$5/180*PI())*COS(A76/180*PI())</f>
        <v>-0.9659258262890684</v>
      </c>
      <c r="C76" s="2">
        <f>COS(A76/180*PI())*SIN(Material!$L$5/180*PI())</f>
        <v>0</v>
      </c>
      <c r="D76" s="2">
        <f t="shared" si="9"/>
        <v>0.25881904510252035</v>
      </c>
      <c r="E76" s="2">
        <f t="shared" si="35"/>
        <v>4.672146997001213</v>
      </c>
      <c r="F76" s="2">
        <f t="shared" si="36"/>
        <v>2.7014324823492286</v>
      </c>
      <c r="G76" s="2">
        <f t="shared" si="37"/>
        <v>1.375410531610051</v>
      </c>
      <c r="H76" s="2">
        <f t="shared" si="38"/>
        <v>0</v>
      </c>
      <c r="I76" s="2">
        <f t="shared" si="39"/>
        <v>-0.9174999999999986</v>
      </c>
      <c r="J76" s="2">
        <f t="shared" si="40"/>
        <v>0</v>
      </c>
      <c r="K76" s="2">
        <f t="shared" si="41"/>
        <v>-8.748990010960492</v>
      </c>
      <c r="L76" s="2">
        <f t="shared" si="42"/>
        <v>21.921382281571837</v>
      </c>
      <c r="M76" s="2">
        <f t="shared" si="43"/>
        <v>-15.085647055389812</v>
      </c>
      <c r="N76" s="6">
        <v>1.137267674307743</v>
      </c>
      <c r="O76" s="6">
        <v>2.70143389183238</v>
      </c>
      <c r="P76" s="6">
        <v>4.910289851092218</v>
      </c>
      <c r="Q76" s="7">
        <f t="shared" si="44"/>
        <v>2.372770109307366</v>
      </c>
      <c r="R76" s="7">
        <f t="shared" si="45"/>
        <v>3.6569707557049305</v>
      </c>
      <c r="S76" s="7">
        <f t="shared" si="46"/>
        <v>4.930351468147725</v>
      </c>
      <c r="T76" s="2" t="e">
        <f t="shared" si="47"/>
        <v>#DIV/0!</v>
      </c>
      <c r="U76" s="2" t="e">
        <f t="shared" si="48"/>
        <v>#DIV/0!</v>
      </c>
      <c r="V76" s="2" t="e">
        <f t="shared" si="49"/>
        <v>#DIV/0!</v>
      </c>
      <c r="W76" s="7" t="e">
        <f t="shared" si="50"/>
        <v>#DIV/0!</v>
      </c>
      <c r="X76" s="7" t="e">
        <f t="shared" si="51"/>
        <v>#DIV/0!</v>
      </c>
      <c r="Y76" s="7" t="e">
        <f t="shared" si="52"/>
        <v>#DIV/0!</v>
      </c>
      <c r="Z76" s="2" t="e">
        <f t="shared" si="53"/>
        <v>#DIV/0!</v>
      </c>
      <c r="AA76" s="2" t="e">
        <f t="shared" si="54"/>
        <v>#DIV/0!</v>
      </c>
      <c r="AB76" s="2" t="e">
        <f t="shared" si="55"/>
        <v>#DIV/0!</v>
      </c>
      <c r="AC76" s="7" t="e">
        <f t="shared" si="56"/>
        <v>#DIV/0!</v>
      </c>
      <c r="AD76" s="7" t="e">
        <f t="shared" si="57"/>
        <v>#DIV/0!</v>
      </c>
      <c r="AE76" s="7" t="e">
        <f t="shared" si="58"/>
        <v>#DIV/0!</v>
      </c>
      <c r="AF76" s="2" t="e">
        <f t="shared" si="59"/>
        <v>#DIV/0!</v>
      </c>
      <c r="AG76" s="2" t="e">
        <f t="shared" si="60"/>
        <v>#DIV/0!</v>
      </c>
      <c r="AH76" s="2" t="e">
        <f t="shared" si="61"/>
        <v>#DIV/0!</v>
      </c>
      <c r="AI76" s="7" t="e">
        <f t="shared" si="62"/>
        <v>#DIV/0!</v>
      </c>
      <c r="AJ76" s="7" t="e">
        <f t="shared" si="63"/>
        <v>#DIV/0!</v>
      </c>
      <c r="AK76" s="7" t="e">
        <f t="shared" si="64"/>
        <v>#DIV/0!</v>
      </c>
    </row>
    <row r="77" spans="1:37" ht="12">
      <c r="A77" s="17">
        <f t="shared" si="31"/>
        <v>-200</v>
      </c>
      <c r="B77" s="2">
        <f>COS(Material!$L$5/180*PI())*COS(A77/180*PI())</f>
        <v>-0.9396926207859084</v>
      </c>
      <c r="C77" s="2">
        <f>COS(A77/180*PI())*SIN(Material!$L$5/180*PI())</f>
        <v>0</v>
      </c>
      <c r="D77" s="2">
        <f t="shared" si="9"/>
        <v>0.34202014332566866</v>
      </c>
      <c r="E77" s="2">
        <f t="shared" si="35"/>
        <v>4.4871822197701094</v>
      </c>
      <c r="F77" s="2">
        <f t="shared" si="36"/>
        <v>2.6129493321602957</v>
      </c>
      <c r="G77" s="2">
        <f t="shared" si="37"/>
        <v>1.4913884459819853</v>
      </c>
      <c r="H77" s="2">
        <f t="shared" si="38"/>
        <v>0</v>
      </c>
      <c r="I77" s="2">
        <f t="shared" si="39"/>
        <v>-1.1795152637747994</v>
      </c>
      <c r="J77" s="2">
        <f t="shared" si="40"/>
        <v>0</v>
      </c>
      <c r="K77" s="2">
        <f t="shared" si="41"/>
        <v>-8.591519997912389</v>
      </c>
      <c r="L77" s="2">
        <f t="shared" si="42"/>
        <v>20.922577688453273</v>
      </c>
      <c r="M77" s="2">
        <f t="shared" si="43"/>
        <v>-13.850918993341569</v>
      </c>
      <c r="N77" s="6">
        <v>1.0827304946220662</v>
      </c>
      <c r="O77" s="6">
        <v>2.6129493321635913</v>
      </c>
      <c r="P77" s="6">
        <v>4.895840945477996</v>
      </c>
      <c r="Q77" s="7">
        <f t="shared" si="44"/>
        <v>2.3151786007940265</v>
      </c>
      <c r="R77" s="7">
        <f t="shared" si="45"/>
        <v>3.596580700260058</v>
      </c>
      <c r="S77" s="7">
        <f t="shared" si="46"/>
        <v>4.923092154708507</v>
      </c>
      <c r="T77" s="2" t="e">
        <f t="shared" si="47"/>
        <v>#DIV/0!</v>
      </c>
      <c r="U77" s="2" t="e">
        <f t="shared" si="48"/>
        <v>#DIV/0!</v>
      </c>
      <c r="V77" s="2" t="e">
        <f t="shared" si="49"/>
        <v>#DIV/0!</v>
      </c>
      <c r="W77" s="7" t="e">
        <f t="shared" si="50"/>
        <v>#DIV/0!</v>
      </c>
      <c r="X77" s="7" t="e">
        <f t="shared" si="51"/>
        <v>#DIV/0!</v>
      </c>
      <c r="Y77" s="7" t="e">
        <f t="shared" si="52"/>
        <v>#DIV/0!</v>
      </c>
      <c r="Z77" s="2" t="e">
        <f t="shared" si="53"/>
        <v>#DIV/0!</v>
      </c>
      <c r="AA77" s="2" t="e">
        <f t="shared" si="54"/>
        <v>#DIV/0!</v>
      </c>
      <c r="AB77" s="2" t="e">
        <f t="shared" si="55"/>
        <v>#DIV/0!</v>
      </c>
      <c r="AC77" s="7" t="e">
        <f t="shared" si="56"/>
        <v>#DIV/0!</v>
      </c>
      <c r="AD77" s="7" t="e">
        <f t="shared" si="57"/>
        <v>#DIV/0!</v>
      </c>
      <c r="AE77" s="7" t="e">
        <f t="shared" si="58"/>
        <v>#DIV/0!</v>
      </c>
      <c r="AF77" s="2" t="e">
        <f t="shared" si="59"/>
        <v>#DIV/0!</v>
      </c>
      <c r="AG77" s="2" t="e">
        <f t="shared" si="60"/>
        <v>#DIV/0!</v>
      </c>
      <c r="AH77" s="2" t="e">
        <f t="shared" si="61"/>
        <v>#DIV/0!</v>
      </c>
      <c r="AI77" s="7" t="e">
        <f t="shared" si="62"/>
        <v>#DIV/0!</v>
      </c>
      <c r="AJ77" s="7" t="e">
        <f t="shared" si="63"/>
        <v>#DIV/0!</v>
      </c>
      <c r="AK77" s="7" t="e">
        <f t="shared" si="64"/>
        <v>#DIV/0!</v>
      </c>
    </row>
    <row r="78" spans="1:37" ht="12">
      <c r="A78" s="17">
        <f t="shared" si="31"/>
        <v>-205</v>
      </c>
      <c r="B78" s="2">
        <f>COS(Material!$L$5/180*PI())*COS(A78/180*PI())</f>
        <v>-0.90630778703665</v>
      </c>
      <c r="C78" s="2">
        <f>COS(A78/180*PI())*SIN(Material!$L$5/180*PI())</f>
        <v>0</v>
      </c>
      <c r="D78" s="2">
        <f t="shared" si="9"/>
        <v>0.4226182617406993</v>
      </c>
      <c r="E78" s="2">
        <f t="shared" si="35"/>
        <v>4.259157077920098</v>
      </c>
      <c r="F78" s="2">
        <f t="shared" si="36"/>
        <v>2.5038670345725875</v>
      </c>
      <c r="G78" s="2">
        <f t="shared" si="37"/>
        <v>1.6343663727636142</v>
      </c>
      <c r="H78" s="2">
        <f t="shared" si="38"/>
        <v>0</v>
      </c>
      <c r="I78" s="2">
        <f t="shared" si="39"/>
        <v>-1.4056915531233243</v>
      </c>
      <c r="J78" s="2">
        <f t="shared" si="40"/>
        <v>0</v>
      </c>
      <c r="K78" s="2">
        <f t="shared" si="41"/>
        <v>-8.397390485256299</v>
      </c>
      <c r="L78" s="2">
        <f t="shared" si="42"/>
        <v>19.741653447595912</v>
      </c>
      <c r="M78" s="2">
        <f t="shared" si="43"/>
        <v>-12.481913282435087</v>
      </c>
      <c r="N78" s="6">
        <v>1.0236521826728655</v>
      </c>
      <c r="O78" s="6">
        <v>2.503867034606669</v>
      </c>
      <c r="P78" s="6">
        <v>4.869871545475542</v>
      </c>
      <c r="Q78" s="7">
        <f t="shared" si="44"/>
        <v>2.2511297303214133</v>
      </c>
      <c r="R78" s="7">
        <f t="shared" si="45"/>
        <v>3.52070750836234</v>
      </c>
      <c r="S78" s="7">
        <f t="shared" si="46"/>
        <v>4.910017818460712</v>
      </c>
      <c r="T78" s="2" t="e">
        <f t="shared" si="47"/>
        <v>#DIV/0!</v>
      </c>
      <c r="U78" s="2" t="e">
        <f t="shared" si="48"/>
        <v>#DIV/0!</v>
      </c>
      <c r="V78" s="2" t="e">
        <f t="shared" si="49"/>
        <v>#DIV/0!</v>
      </c>
      <c r="W78" s="7" t="e">
        <f t="shared" si="50"/>
        <v>#DIV/0!</v>
      </c>
      <c r="X78" s="7" t="e">
        <f t="shared" si="51"/>
        <v>#DIV/0!</v>
      </c>
      <c r="Y78" s="7" t="e">
        <f t="shared" si="52"/>
        <v>#DIV/0!</v>
      </c>
      <c r="Z78" s="2" t="e">
        <f t="shared" si="53"/>
        <v>#DIV/0!</v>
      </c>
      <c r="AA78" s="2" t="e">
        <f t="shared" si="54"/>
        <v>#DIV/0!</v>
      </c>
      <c r="AB78" s="2" t="e">
        <f t="shared" si="55"/>
        <v>#DIV/0!</v>
      </c>
      <c r="AC78" s="7" t="e">
        <f t="shared" si="56"/>
        <v>#DIV/0!</v>
      </c>
      <c r="AD78" s="7" t="e">
        <f t="shared" si="57"/>
        <v>#DIV/0!</v>
      </c>
      <c r="AE78" s="7" t="e">
        <f t="shared" si="58"/>
        <v>#DIV/0!</v>
      </c>
      <c r="AF78" s="2" t="e">
        <f t="shared" si="59"/>
        <v>#DIV/0!</v>
      </c>
      <c r="AG78" s="2" t="e">
        <f t="shared" si="60"/>
        <v>#DIV/0!</v>
      </c>
      <c r="AH78" s="2" t="e">
        <f t="shared" si="61"/>
        <v>#DIV/0!</v>
      </c>
      <c r="AI78" s="7" t="e">
        <f t="shared" si="62"/>
        <v>#DIV/0!</v>
      </c>
      <c r="AJ78" s="7" t="e">
        <f t="shared" si="63"/>
        <v>#DIV/0!</v>
      </c>
      <c r="AK78" s="7" t="e">
        <f t="shared" si="64"/>
        <v>#DIV/0!</v>
      </c>
    </row>
    <row r="79" spans="1:37" ht="12">
      <c r="A79" s="17">
        <f t="shared" si="31"/>
        <v>-210</v>
      </c>
      <c r="B79" s="2">
        <f>COS(Material!$L$5/180*PI())*COS(A79/180*PI())</f>
        <v>-0.8660254037844386</v>
      </c>
      <c r="C79" s="2">
        <f>COS(A79/180*PI())*SIN(Material!$L$5/180*PI())</f>
        <v>0</v>
      </c>
      <c r="D79" s="2">
        <f t="shared" si="9"/>
        <v>0.5000000000000001</v>
      </c>
      <c r="E79" s="2">
        <f t="shared" si="35"/>
        <v>3.9949999999999997</v>
      </c>
      <c r="F79" s="2">
        <f t="shared" si="36"/>
        <v>2.3775</v>
      </c>
      <c r="G79" s="2">
        <f t="shared" si="37"/>
        <v>1.8000000000000003</v>
      </c>
      <c r="H79" s="2">
        <f t="shared" si="38"/>
        <v>0</v>
      </c>
      <c r="I79" s="2">
        <f t="shared" si="39"/>
        <v>-1.5891566159444452</v>
      </c>
      <c r="J79" s="2">
        <f t="shared" si="40"/>
        <v>0</v>
      </c>
      <c r="K79" s="2">
        <f t="shared" si="41"/>
        <v>-8.1725</v>
      </c>
      <c r="L79" s="2">
        <f t="shared" si="42"/>
        <v>18.44319375</v>
      </c>
      <c r="M79" s="2">
        <f t="shared" si="43"/>
        <v>-11.092419421875</v>
      </c>
      <c r="N79" s="6">
        <v>0.9661986226934098</v>
      </c>
      <c r="O79" s="6">
        <v>2.3775000003636477</v>
      </c>
      <c r="P79" s="6">
        <v>4.828801462543455</v>
      </c>
      <c r="Q79" s="7">
        <f t="shared" si="44"/>
        <v>2.1870440092696413</v>
      </c>
      <c r="R79" s="7">
        <f t="shared" si="45"/>
        <v>3.4307145002168653</v>
      </c>
      <c r="S79" s="7">
        <f t="shared" si="46"/>
        <v>4.889269652551763</v>
      </c>
      <c r="T79" s="2" t="e">
        <f t="shared" si="47"/>
        <v>#DIV/0!</v>
      </c>
      <c r="U79" s="2" t="e">
        <f t="shared" si="48"/>
        <v>#DIV/0!</v>
      </c>
      <c r="V79" s="2" t="e">
        <f t="shared" si="49"/>
        <v>#DIV/0!</v>
      </c>
      <c r="W79" s="7" t="e">
        <f t="shared" si="50"/>
        <v>#DIV/0!</v>
      </c>
      <c r="X79" s="7" t="e">
        <f t="shared" si="51"/>
        <v>#DIV/0!</v>
      </c>
      <c r="Y79" s="7" t="e">
        <f t="shared" si="52"/>
        <v>#DIV/0!</v>
      </c>
      <c r="Z79" s="2" t="e">
        <f t="shared" si="53"/>
        <v>#DIV/0!</v>
      </c>
      <c r="AA79" s="2" t="e">
        <f t="shared" si="54"/>
        <v>#DIV/0!</v>
      </c>
      <c r="AB79" s="2" t="e">
        <f t="shared" si="55"/>
        <v>#DIV/0!</v>
      </c>
      <c r="AC79" s="7" t="e">
        <f t="shared" si="56"/>
        <v>#DIV/0!</v>
      </c>
      <c r="AD79" s="7" t="e">
        <f t="shared" si="57"/>
        <v>#DIV/0!</v>
      </c>
      <c r="AE79" s="7" t="e">
        <f t="shared" si="58"/>
        <v>#DIV/0!</v>
      </c>
      <c r="AF79" s="2" t="e">
        <f t="shared" si="59"/>
        <v>#DIV/0!</v>
      </c>
      <c r="AG79" s="2" t="e">
        <f t="shared" si="60"/>
        <v>#DIV/0!</v>
      </c>
      <c r="AH79" s="2" t="e">
        <f t="shared" si="61"/>
        <v>#DIV/0!</v>
      </c>
      <c r="AI79" s="7" t="e">
        <f t="shared" si="62"/>
        <v>#DIV/0!</v>
      </c>
      <c r="AJ79" s="7" t="e">
        <f t="shared" si="63"/>
        <v>#DIV/0!</v>
      </c>
      <c r="AK79" s="7" t="e">
        <f t="shared" si="64"/>
        <v>#DIV/0!</v>
      </c>
    </row>
    <row r="80" spans="1:37" ht="12">
      <c r="A80" s="17">
        <f t="shared" si="31"/>
        <v>-215</v>
      </c>
      <c r="B80" s="2">
        <f>COS(Material!$L$5/180*PI())*COS(A80/180*PI())</f>
        <v>-0.819152044288992</v>
      </c>
      <c r="C80" s="2">
        <f>COS(A80/180*PI())*SIN(Material!$L$5/180*PI())</f>
        <v>0</v>
      </c>
      <c r="D80" s="2">
        <f t="shared" si="9"/>
        <v>0.5735764363510458</v>
      </c>
      <c r="E80" s="2">
        <f t="shared" si="35"/>
        <v>3.7027372651524884</v>
      </c>
      <c r="F80" s="2">
        <f t="shared" si="36"/>
        <v>2.2376878268432177</v>
      </c>
      <c r="G80" s="2">
        <f t="shared" si="37"/>
        <v>1.9832566337422237</v>
      </c>
      <c r="H80" s="2">
        <f t="shared" si="38"/>
        <v>0</v>
      </c>
      <c r="I80" s="2">
        <f t="shared" si="39"/>
        <v>-1.7243359591421414</v>
      </c>
      <c r="J80" s="2">
        <f t="shared" si="40"/>
        <v>0</v>
      </c>
      <c r="K80" s="2">
        <f t="shared" si="41"/>
        <v>-7.92368172573793</v>
      </c>
      <c r="L80" s="2">
        <f t="shared" si="42"/>
        <v>17.093623075189065</v>
      </c>
      <c r="M80" s="2">
        <f t="shared" si="43"/>
        <v>-9.77901745778929</v>
      </c>
      <c r="N80" s="6">
        <v>0.9162151961287135</v>
      </c>
      <c r="O80" s="6">
        <v>2.2376878306069714</v>
      </c>
      <c r="P80" s="6">
        <v>4.769778724414676</v>
      </c>
      <c r="Q80" s="7">
        <f t="shared" si="44"/>
        <v>2.1297227032448154</v>
      </c>
      <c r="R80" s="7">
        <f t="shared" si="45"/>
        <v>3.3283122641599125</v>
      </c>
      <c r="S80" s="7">
        <f t="shared" si="46"/>
        <v>4.859296858851998</v>
      </c>
      <c r="T80" s="2" t="e">
        <f t="shared" si="47"/>
        <v>#DIV/0!</v>
      </c>
      <c r="U80" s="2" t="e">
        <f t="shared" si="48"/>
        <v>#DIV/0!</v>
      </c>
      <c r="V80" s="2" t="e">
        <f t="shared" si="49"/>
        <v>#DIV/0!</v>
      </c>
      <c r="W80" s="7" t="e">
        <f t="shared" si="50"/>
        <v>#DIV/0!</v>
      </c>
      <c r="X80" s="7" t="e">
        <f t="shared" si="51"/>
        <v>#DIV/0!</v>
      </c>
      <c r="Y80" s="7" t="e">
        <f t="shared" si="52"/>
        <v>#DIV/0!</v>
      </c>
      <c r="Z80" s="2" t="e">
        <f t="shared" si="53"/>
        <v>#DIV/0!</v>
      </c>
      <c r="AA80" s="2" t="e">
        <f t="shared" si="54"/>
        <v>#DIV/0!</v>
      </c>
      <c r="AB80" s="2" t="e">
        <f t="shared" si="55"/>
        <v>#DIV/0!</v>
      </c>
      <c r="AC80" s="7" t="e">
        <f t="shared" si="56"/>
        <v>#DIV/0!</v>
      </c>
      <c r="AD80" s="7" t="e">
        <f t="shared" si="57"/>
        <v>#DIV/0!</v>
      </c>
      <c r="AE80" s="7" t="e">
        <f t="shared" si="58"/>
        <v>#DIV/0!</v>
      </c>
      <c r="AF80" s="2" t="e">
        <f t="shared" si="59"/>
        <v>#DIV/0!</v>
      </c>
      <c r="AG80" s="2" t="e">
        <f t="shared" si="60"/>
        <v>#DIV/0!</v>
      </c>
      <c r="AH80" s="2" t="e">
        <f t="shared" si="61"/>
        <v>#DIV/0!</v>
      </c>
      <c r="AI80" s="7" t="e">
        <f t="shared" si="62"/>
        <v>#DIV/0!</v>
      </c>
      <c r="AJ80" s="7" t="e">
        <f t="shared" si="63"/>
        <v>#DIV/0!</v>
      </c>
      <c r="AK80" s="7" t="e">
        <f t="shared" si="64"/>
        <v>#DIV/0!</v>
      </c>
    </row>
    <row r="81" spans="1:37" ht="12">
      <c r="A81" s="17">
        <f t="shared" si="31"/>
        <v>-220</v>
      </c>
      <c r="B81" s="2">
        <f>COS(Material!$L$5/180*PI())*COS(A81/180*PI())</f>
        <v>-0.766044443118978</v>
      </c>
      <c r="C81" s="2">
        <f>COS(A81/180*PI())*SIN(Material!$L$5/180*PI())</f>
        <v>0</v>
      </c>
      <c r="D81" s="2">
        <f t="shared" si="9"/>
        <v>0.6427876096865393</v>
      </c>
      <c r="E81" s="2">
        <f t="shared" si="35"/>
        <v>3.3912491286838207</v>
      </c>
      <c r="F81" s="2">
        <f t="shared" si="36"/>
        <v>2.0886786372352333</v>
      </c>
      <c r="G81" s="2">
        <f t="shared" si="37"/>
        <v>2.17856811390636</v>
      </c>
      <c r="H81" s="2">
        <f t="shared" si="38"/>
        <v>0</v>
      </c>
      <c r="I81" s="2">
        <f t="shared" si="39"/>
        <v>-1.8071222267774016</v>
      </c>
      <c r="J81" s="2">
        <f t="shared" si="40"/>
        <v>0</v>
      </c>
      <c r="K81" s="2">
        <f t="shared" si="41"/>
        <v>-7.658495879825415</v>
      </c>
      <c r="L81" s="2">
        <f t="shared" si="42"/>
        <v>15.75593476345295</v>
      </c>
      <c r="M81" s="2">
        <f t="shared" si="43"/>
        <v>-8.61031967912316</v>
      </c>
      <c r="N81" s="6">
        <v>0.8787765210237933</v>
      </c>
      <c r="O81" s="6">
        <v>2.088678674121924</v>
      </c>
      <c r="P81" s="6">
        <v>4.691040720885224</v>
      </c>
      <c r="Q81" s="7">
        <f t="shared" si="44"/>
        <v>2.0857561738970047</v>
      </c>
      <c r="R81" s="7">
        <f t="shared" si="45"/>
        <v>3.2155860175475244</v>
      </c>
      <c r="S81" s="7">
        <f t="shared" si="46"/>
        <v>4.819022086042813</v>
      </c>
      <c r="T81" s="2" t="e">
        <f t="shared" si="47"/>
        <v>#DIV/0!</v>
      </c>
      <c r="U81" s="2" t="e">
        <f t="shared" si="48"/>
        <v>#DIV/0!</v>
      </c>
      <c r="V81" s="2" t="e">
        <f t="shared" si="49"/>
        <v>#DIV/0!</v>
      </c>
      <c r="W81" s="7" t="e">
        <f t="shared" si="50"/>
        <v>#DIV/0!</v>
      </c>
      <c r="X81" s="7" t="e">
        <f t="shared" si="51"/>
        <v>#DIV/0!</v>
      </c>
      <c r="Y81" s="7" t="e">
        <f t="shared" si="52"/>
        <v>#DIV/0!</v>
      </c>
      <c r="Z81" s="2" t="e">
        <f t="shared" si="53"/>
        <v>#DIV/0!</v>
      </c>
      <c r="AA81" s="2" t="e">
        <f t="shared" si="54"/>
        <v>#DIV/0!</v>
      </c>
      <c r="AB81" s="2" t="e">
        <f t="shared" si="55"/>
        <v>#DIV/0!</v>
      </c>
      <c r="AC81" s="7" t="e">
        <f t="shared" si="56"/>
        <v>#DIV/0!</v>
      </c>
      <c r="AD81" s="7" t="e">
        <f t="shared" si="57"/>
        <v>#DIV/0!</v>
      </c>
      <c r="AE81" s="7" t="e">
        <f t="shared" si="58"/>
        <v>#DIV/0!</v>
      </c>
      <c r="AF81" s="2" t="e">
        <f t="shared" si="59"/>
        <v>#DIV/0!</v>
      </c>
      <c r="AG81" s="2" t="e">
        <f t="shared" si="60"/>
        <v>#DIV/0!</v>
      </c>
      <c r="AH81" s="2" t="e">
        <f t="shared" si="61"/>
        <v>#DIV/0!</v>
      </c>
      <c r="AI81" s="7" t="e">
        <f t="shared" si="62"/>
        <v>#DIV/0!</v>
      </c>
      <c r="AJ81" s="7" t="e">
        <f t="shared" si="63"/>
        <v>#DIV/0!</v>
      </c>
      <c r="AK81" s="7" t="e">
        <f t="shared" si="64"/>
        <v>#DIV/0!</v>
      </c>
    </row>
    <row r="82" spans="1:37" ht="12">
      <c r="A82" s="17">
        <f t="shared" si="31"/>
        <v>-225</v>
      </c>
      <c r="B82" s="2">
        <f>COS(Material!$L$5/180*PI())*COS(A82/180*PI())</f>
        <v>-0.7071067811865477</v>
      </c>
      <c r="C82" s="2">
        <f>COS(A82/180*PI())*SIN(Material!$L$5/180*PI())</f>
        <v>0</v>
      </c>
      <c r="D82" s="2">
        <f t="shared" si="9"/>
        <v>0.7071067811865475</v>
      </c>
      <c r="E82" s="2">
        <f t="shared" si="35"/>
        <v>3.0700000000000007</v>
      </c>
      <c r="F82" s="2">
        <f t="shared" si="36"/>
        <v>1.9350000000000005</v>
      </c>
      <c r="G82" s="2">
        <f t="shared" si="37"/>
        <v>2.38</v>
      </c>
      <c r="H82" s="2">
        <f t="shared" si="38"/>
        <v>0</v>
      </c>
      <c r="I82" s="2">
        <f t="shared" si="39"/>
        <v>-1.8350000000000004</v>
      </c>
      <c r="J82" s="2">
        <f t="shared" si="40"/>
        <v>0</v>
      </c>
      <c r="K82" s="2">
        <f t="shared" si="41"/>
        <v>-7.385000000000001</v>
      </c>
      <c r="L82" s="2">
        <f t="shared" si="42"/>
        <v>14.485125000000004</v>
      </c>
      <c r="M82" s="2">
        <f t="shared" si="43"/>
        <v>-7.6226906250000015</v>
      </c>
      <c r="N82" s="6">
        <v>0.8578497389273368</v>
      </c>
      <c r="O82" s="6">
        <v>1.9350003412229633</v>
      </c>
      <c r="P82" s="6">
        <v>4.592150237206673</v>
      </c>
      <c r="Q82" s="7">
        <f t="shared" si="44"/>
        <v>2.060771915030602</v>
      </c>
      <c r="R82" s="7">
        <f t="shared" si="45"/>
        <v>3.0950298237682086</v>
      </c>
      <c r="S82" s="7">
        <f t="shared" si="46"/>
        <v>4.767957321104565</v>
      </c>
      <c r="T82" s="2" t="e">
        <f t="shared" si="47"/>
        <v>#DIV/0!</v>
      </c>
      <c r="U82" s="2" t="e">
        <f t="shared" si="48"/>
        <v>#DIV/0!</v>
      </c>
      <c r="V82" s="2" t="e">
        <f t="shared" si="49"/>
        <v>#DIV/0!</v>
      </c>
      <c r="W82" s="7" t="e">
        <f t="shared" si="50"/>
        <v>#DIV/0!</v>
      </c>
      <c r="X82" s="7" t="e">
        <f t="shared" si="51"/>
        <v>#DIV/0!</v>
      </c>
      <c r="Y82" s="7" t="e">
        <f t="shared" si="52"/>
        <v>#DIV/0!</v>
      </c>
      <c r="Z82" s="2" t="e">
        <f t="shared" si="53"/>
        <v>#DIV/0!</v>
      </c>
      <c r="AA82" s="2" t="e">
        <f t="shared" si="54"/>
        <v>#DIV/0!</v>
      </c>
      <c r="AB82" s="2" t="e">
        <f t="shared" si="55"/>
        <v>#DIV/0!</v>
      </c>
      <c r="AC82" s="7" t="e">
        <f t="shared" si="56"/>
        <v>#DIV/0!</v>
      </c>
      <c r="AD82" s="7" t="e">
        <f t="shared" si="57"/>
        <v>#DIV/0!</v>
      </c>
      <c r="AE82" s="7" t="e">
        <f t="shared" si="58"/>
        <v>#DIV/0!</v>
      </c>
      <c r="AF82" s="2" t="e">
        <f t="shared" si="59"/>
        <v>#DIV/0!</v>
      </c>
      <c r="AG82" s="2" t="e">
        <f t="shared" si="60"/>
        <v>#DIV/0!</v>
      </c>
      <c r="AH82" s="2" t="e">
        <f t="shared" si="61"/>
        <v>#DIV/0!</v>
      </c>
      <c r="AI82" s="7" t="e">
        <f t="shared" si="62"/>
        <v>#DIV/0!</v>
      </c>
      <c r="AJ82" s="7" t="e">
        <f t="shared" si="63"/>
        <v>#DIV/0!</v>
      </c>
      <c r="AK82" s="7" t="e">
        <f t="shared" si="64"/>
        <v>#DIV/0!</v>
      </c>
    </row>
    <row r="83" spans="1:37" ht="12">
      <c r="A83" s="17">
        <f t="shared" si="31"/>
        <v>-230</v>
      </c>
      <c r="B83" s="2">
        <f>COS(Material!$L$5/180*PI())*COS(A83/180*PI())</f>
        <v>-0.6427876096865395</v>
      </c>
      <c r="C83" s="2">
        <f>COS(A83/180*PI())*SIN(Material!$L$5/180*PI())</f>
        <v>0</v>
      </c>
      <c r="D83" s="2">
        <f t="shared" si="9"/>
        <v>0.7660444431189779</v>
      </c>
      <c r="E83" s="2">
        <f t="shared" si="35"/>
        <v>2.7487508713161795</v>
      </c>
      <c r="F83" s="2">
        <f t="shared" si="36"/>
        <v>1.7813213627647668</v>
      </c>
      <c r="G83" s="2">
        <f t="shared" si="37"/>
        <v>2.5814318860936387</v>
      </c>
      <c r="H83" s="2">
        <f t="shared" si="38"/>
        <v>0</v>
      </c>
      <c r="I83" s="2">
        <f t="shared" si="39"/>
        <v>-1.8071222267774019</v>
      </c>
      <c r="J83" s="2">
        <f t="shared" si="40"/>
        <v>0</v>
      </c>
      <c r="K83" s="2">
        <f t="shared" si="41"/>
        <v>-7.111504120174585</v>
      </c>
      <c r="L83" s="2">
        <f t="shared" si="42"/>
        <v>13.32479081684486</v>
      </c>
      <c r="M83" s="2">
        <f t="shared" si="43"/>
        <v>-6.82250072745439</v>
      </c>
      <c r="N83" s="6">
        <v>0.8560335708252248</v>
      </c>
      <c r="O83" s="6">
        <v>1.7813243591361263</v>
      </c>
      <c r="P83" s="6">
        <v>4.474149049457732</v>
      </c>
      <c r="Q83" s="7">
        <f t="shared" si="44"/>
        <v>2.058589311781328</v>
      </c>
      <c r="R83" s="7">
        <f t="shared" si="45"/>
        <v>2.9695853955503577</v>
      </c>
      <c r="S83" s="7">
        <f t="shared" si="46"/>
        <v>4.706299259512487</v>
      </c>
      <c r="T83" s="2" t="e">
        <f t="shared" si="47"/>
        <v>#DIV/0!</v>
      </c>
      <c r="U83" s="2" t="e">
        <f t="shared" si="48"/>
        <v>#DIV/0!</v>
      </c>
      <c r="V83" s="2" t="e">
        <f t="shared" si="49"/>
        <v>#DIV/0!</v>
      </c>
      <c r="W83" s="7" t="e">
        <f t="shared" si="50"/>
        <v>#DIV/0!</v>
      </c>
      <c r="X83" s="7" t="e">
        <f t="shared" si="51"/>
        <v>#DIV/0!</v>
      </c>
      <c r="Y83" s="7" t="e">
        <f t="shared" si="52"/>
        <v>#DIV/0!</v>
      </c>
      <c r="Z83" s="2" t="e">
        <f t="shared" si="53"/>
        <v>#DIV/0!</v>
      </c>
      <c r="AA83" s="2" t="e">
        <f t="shared" si="54"/>
        <v>#DIV/0!</v>
      </c>
      <c r="AB83" s="2" t="e">
        <f t="shared" si="55"/>
        <v>#DIV/0!</v>
      </c>
      <c r="AC83" s="7" t="e">
        <f t="shared" si="56"/>
        <v>#DIV/0!</v>
      </c>
      <c r="AD83" s="7" t="e">
        <f t="shared" si="57"/>
        <v>#DIV/0!</v>
      </c>
      <c r="AE83" s="7" t="e">
        <f t="shared" si="58"/>
        <v>#DIV/0!</v>
      </c>
      <c r="AF83" s="2" t="e">
        <f t="shared" si="59"/>
        <v>#DIV/0!</v>
      </c>
      <c r="AG83" s="2" t="e">
        <f t="shared" si="60"/>
        <v>#DIV/0!</v>
      </c>
      <c r="AH83" s="2" t="e">
        <f t="shared" si="61"/>
        <v>#DIV/0!</v>
      </c>
      <c r="AI83" s="7" t="e">
        <f t="shared" si="62"/>
        <v>#DIV/0!</v>
      </c>
      <c r="AJ83" s="7" t="e">
        <f t="shared" si="63"/>
        <v>#DIV/0!</v>
      </c>
      <c r="AK83" s="7" t="e">
        <f t="shared" si="64"/>
        <v>#DIV/0!</v>
      </c>
    </row>
    <row r="84" spans="1:37" ht="12">
      <c r="A84" s="17">
        <f t="shared" si="31"/>
        <v>-235</v>
      </c>
      <c r="B84" s="2">
        <f>COS(Material!$L$5/180*PI())*COS(A84/180*PI())</f>
        <v>-0.5735764363510464</v>
      </c>
      <c r="C84" s="2">
        <f>COS(A84/180*PI())*SIN(Material!$L$5/180*PI())</f>
        <v>0</v>
      </c>
      <c r="D84" s="2">
        <f aca="true" t="shared" si="65" ref="D84:D91">SIN(A84/180*PI())</f>
        <v>0.8191520442889916</v>
      </c>
      <c r="E84" s="2">
        <f t="shared" si="35"/>
        <v>2.437262734847514</v>
      </c>
      <c r="F84" s="2">
        <f t="shared" si="36"/>
        <v>1.6323121731567838</v>
      </c>
      <c r="G84" s="2">
        <f t="shared" si="37"/>
        <v>2.776743366257775</v>
      </c>
      <c r="H84" s="2">
        <f t="shared" si="38"/>
        <v>0</v>
      </c>
      <c r="I84" s="2">
        <f t="shared" si="39"/>
        <v>-1.724335959142142</v>
      </c>
      <c r="J84" s="2">
        <f t="shared" si="40"/>
        <v>0</v>
      </c>
      <c r="K84" s="2">
        <f t="shared" si="41"/>
        <v>-6.846318274262073</v>
      </c>
      <c r="L84" s="2">
        <f t="shared" si="42"/>
        <v>12.305204260572369</v>
      </c>
      <c r="M84" s="2">
        <f t="shared" si="43"/>
        <v>-6.193512489930357</v>
      </c>
      <c r="N84" s="6">
        <v>0.8743316217752477</v>
      </c>
      <c r="O84" s="6">
        <v>1.6323121737553914</v>
      </c>
      <c r="P84" s="6">
        <v>4.339673323874256</v>
      </c>
      <c r="Q84" s="7">
        <f t="shared" si="44"/>
        <v>2.0804745528902773</v>
      </c>
      <c r="R84" s="7">
        <f t="shared" si="45"/>
        <v>2.8426665888603133</v>
      </c>
      <c r="S84" s="7">
        <f t="shared" si="46"/>
        <v>4.635033042633913</v>
      </c>
      <c r="T84" s="2" t="e">
        <f t="shared" si="47"/>
        <v>#DIV/0!</v>
      </c>
      <c r="U84" s="2" t="e">
        <f t="shared" si="48"/>
        <v>#DIV/0!</v>
      </c>
      <c r="V84" s="2" t="e">
        <f t="shared" si="49"/>
        <v>#DIV/0!</v>
      </c>
      <c r="W84" s="7" t="e">
        <f t="shared" si="50"/>
        <v>#DIV/0!</v>
      </c>
      <c r="X84" s="7" t="e">
        <f t="shared" si="51"/>
        <v>#DIV/0!</v>
      </c>
      <c r="Y84" s="7" t="e">
        <f t="shared" si="52"/>
        <v>#DIV/0!</v>
      </c>
      <c r="Z84" s="2" t="e">
        <f t="shared" si="53"/>
        <v>#DIV/0!</v>
      </c>
      <c r="AA84" s="2" t="e">
        <f t="shared" si="54"/>
        <v>#DIV/0!</v>
      </c>
      <c r="AB84" s="2" t="e">
        <f t="shared" si="55"/>
        <v>#DIV/0!</v>
      </c>
      <c r="AC84" s="7" t="e">
        <f t="shared" si="56"/>
        <v>#DIV/0!</v>
      </c>
      <c r="AD84" s="7" t="e">
        <f t="shared" si="57"/>
        <v>#DIV/0!</v>
      </c>
      <c r="AE84" s="7" t="e">
        <f t="shared" si="58"/>
        <v>#DIV/0!</v>
      </c>
      <c r="AF84" s="2" t="e">
        <f t="shared" si="59"/>
        <v>#DIV/0!</v>
      </c>
      <c r="AG84" s="2" t="e">
        <f t="shared" si="60"/>
        <v>#DIV/0!</v>
      </c>
      <c r="AH84" s="2" t="e">
        <f t="shared" si="61"/>
        <v>#DIV/0!</v>
      </c>
      <c r="AI84" s="7" t="e">
        <f t="shared" si="62"/>
        <v>#DIV/0!</v>
      </c>
      <c r="AJ84" s="7" t="e">
        <f t="shared" si="63"/>
        <v>#DIV/0!</v>
      </c>
      <c r="AK84" s="7" t="e">
        <f t="shared" si="64"/>
        <v>#DIV/0!</v>
      </c>
    </row>
    <row r="85" spans="1:37" ht="12">
      <c r="A85" s="17">
        <f aca="true" t="shared" si="66" ref="A85:A91">A84-5</f>
        <v>-240</v>
      </c>
      <c r="B85" s="2">
        <f>COS(Material!$L$5/180*PI())*COS(A85/180*PI())</f>
        <v>-0.5000000000000004</v>
      </c>
      <c r="C85" s="2">
        <f>COS(A85/180*PI())*SIN(Material!$L$5/180*PI())</f>
        <v>0</v>
      </c>
      <c r="D85" s="2">
        <f t="shared" si="65"/>
        <v>0.8660254037844384</v>
      </c>
      <c r="E85" s="2">
        <f t="shared" si="35"/>
        <v>2.145000000000002</v>
      </c>
      <c r="F85" s="2">
        <f t="shared" si="36"/>
        <v>1.4925000000000006</v>
      </c>
      <c r="G85" s="2">
        <f t="shared" si="37"/>
        <v>2.959999999999999</v>
      </c>
      <c r="H85" s="2">
        <f t="shared" si="38"/>
        <v>0</v>
      </c>
      <c r="I85" s="2">
        <f t="shared" si="39"/>
        <v>-1.5891566159444457</v>
      </c>
      <c r="J85" s="2">
        <f t="shared" si="40"/>
        <v>0</v>
      </c>
      <c r="K85" s="2">
        <f t="shared" si="41"/>
        <v>-6.597500000000002</v>
      </c>
      <c r="L85" s="2">
        <f t="shared" si="42"/>
        <v>11.442993750000005</v>
      </c>
      <c r="M85" s="2">
        <f t="shared" si="43"/>
        <v>-5.706993515625005</v>
      </c>
      <c r="N85" s="6">
        <v>0.9119284528466356</v>
      </c>
      <c r="O85" s="6">
        <v>1.4925000537303084</v>
      </c>
      <c r="P85" s="6">
        <v>4.19307154698963</v>
      </c>
      <c r="Q85" s="7">
        <f t="shared" si="44"/>
        <v>2.1247346402127443</v>
      </c>
      <c r="R85" s="7">
        <f t="shared" si="45"/>
        <v>2.7182005311193955</v>
      </c>
      <c r="S85" s="7">
        <f t="shared" si="46"/>
        <v>4.556070668415079</v>
      </c>
      <c r="T85" s="2" t="e">
        <f t="shared" si="47"/>
        <v>#DIV/0!</v>
      </c>
      <c r="U85" s="2" t="e">
        <f t="shared" si="48"/>
        <v>#DIV/0!</v>
      </c>
      <c r="V85" s="2" t="e">
        <f t="shared" si="49"/>
        <v>#DIV/0!</v>
      </c>
      <c r="W85" s="7" t="e">
        <f t="shared" si="50"/>
        <v>#DIV/0!</v>
      </c>
      <c r="X85" s="7" t="e">
        <f t="shared" si="51"/>
        <v>#DIV/0!</v>
      </c>
      <c r="Y85" s="7" t="e">
        <f t="shared" si="52"/>
        <v>#DIV/0!</v>
      </c>
      <c r="Z85" s="2" t="e">
        <f t="shared" si="53"/>
        <v>#DIV/0!</v>
      </c>
      <c r="AA85" s="2" t="e">
        <f t="shared" si="54"/>
        <v>#DIV/0!</v>
      </c>
      <c r="AB85" s="2" t="e">
        <f t="shared" si="55"/>
        <v>#DIV/0!</v>
      </c>
      <c r="AC85" s="7" t="e">
        <f t="shared" si="56"/>
        <v>#DIV/0!</v>
      </c>
      <c r="AD85" s="7" t="e">
        <f t="shared" si="57"/>
        <v>#DIV/0!</v>
      </c>
      <c r="AE85" s="7" t="e">
        <f t="shared" si="58"/>
        <v>#DIV/0!</v>
      </c>
      <c r="AF85" s="2" t="e">
        <f t="shared" si="59"/>
        <v>#DIV/0!</v>
      </c>
      <c r="AG85" s="2" t="e">
        <f t="shared" si="60"/>
        <v>#DIV/0!</v>
      </c>
      <c r="AH85" s="2" t="e">
        <f t="shared" si="61"/>
        <v>#DIV/0!</v>
      </c>
      <c r="AI85" s="7" t="e">
        <f t="shared" si="62"/>
        <v>#DIV/0!</v>
      </c>
      <c r="AJ85" s="7" t="e">
        <f t="shared" si="63"/>
        <v>#DIV/0!</v>
      </c>
      <c r="AK85" s="7" t="e">
        <f t="shared" si="64"/>
        <v>#DIV/0!</v>
      </c>
    </row>
    <row r="86" spans="1:37" ht="12">
      <c r="A86" s="17">
        <f t="shared" si="66"/>
        <v>-245</v>
      </c>
      <c r="B86" s="2">
        <f>COS(Material!$L$5/180*PI())*COS(A86/180*PI())</f>
        <v>-0.42261826174069916</v>
      </c>
      <c r="C86" s="2">
        <f>COS(A86/180*PI())*SIN(Material!$L$5/180*PI())</f>
        <v>0</v>
      </c>
      <c r="D86" s="2">
        <f t="shared" si="65"/>
        <v>0.90630778703665</v>
      </c>
      <c r="E86" s="2">
        <f t="shared" si="35"/>
        <v>1.8808429220799012</v>
      </c>
      <c r="F86" s="2">
        <f t="shared" si="36"/>
        <v>1.3661329654274121</v>
      </c>
      <c r="G86" s="2">
        <f t="shared" si="37"/>
        <v>3.125633627236386</v>
      </c>
      <c r="H86" s="2">
        <f t="shared" si="38"/>
        <v>0</v>
      </c>
      <c r="I86" s="2">
        <f t="shared" si="39"/>
        <v>-1.405691553123324</v>
      </c>
      <c r="J86" s="2">
        <f t="shared" si="40"/>
        <v>0</v>
      </c>
      <c r="K86" s="2">
        <f t="shared" si="41"/>
        <v>-6.372609514743699</v>
      </c>
      <c r="L86" s="2">
        <f t="shared" si="42"/>
        <v>10.74236979694048</v>
      </c>
      <c r="M86" s="2">
        <f t="shared" si="43"/>
        <v>-5.3318218014228345</v>
      </c>
      <c r="N86" s="6">
        <v>0.9659207703557009</v>
      </c>
      <c r="O86" s="6">
        <v>1.3661373995436046</v>
      </c>
      <c r="P86" s="6">
        <v>4.040555651826184</v>
      </c>
      <c r="Q86" s="7">
        <f t="shared" si="44"/>
        <v>2.1867295195931082</v>
      </c>
      <c r="R86" s="7">
        <f t="shared" si="45"/>
        <v>2.600587709227317</v>
      </c>
      <c r="S86" s="7">
        <f t="shared" si="46"/>
        <v>4.472443487805605</v>
      </c>
      <c r="T86" s="2" t="e">
        <f t="shared" si="47"/>
        <v>#DIV/0!</v>
      </c>
      <c r="U86" s="2" t="e">
        <f t="shared" si="48"/>
        <v>#DIV/0!</v>
      </c>
      <c r="V86" s="2" t="e">
        <f t="shared" si="49"/>
        <v>#DIV/0!</v>
      </c>
      <c r="W86" s="7" t="e">
        <f t="shared" si="50"/>
        <v>#DIV/0!</v>
      </c>
      <c r="X86" s="7" t="e">
        <f t="shared" si="51"/>
        <v>#DIV/0!</v>
      </c>
      <c r="Y86" s="7" t="e">
        <f t="shared" si="52"/>
        <v>#DIV/0!</v>
      </c>
      <c r="Z86" s="2" t="e">
        <f t="shared" si="53"/>
        <v>#DIV/0!</v>
      </c>
      <c r="AA86" s="2" t="e">
        <f t="shared" si="54"/>
        <v>#DIV/0!</v>
      </c>
      <c r="AB86" s="2" t="e">
        <f t="shared" si="55"/>
        <v>#DIV/0!</v>
      </c>
      <c r="AC86" s="7" t="e">
        <f t="shared" si="56"/>
        <v>#DIV/0!</v>
      </c>
      <c r="AD86" s="7" t="e">
        <f t="shared" si="57"/>
        <v>#DIV/0!</v>
      </c>
      <c r="AE86" s="7" t="e">
        <f t="shared" si="58"/>
        <v>#DIV/0!</v>
      </c>
      <c r="AF86" s="2" t="e">
        <f t="shared" si="59"/>
        <v>#DIV/0!</v>
      </c>
      <c r="AG86" s="2" t="e">
        <f t="shared" si="60"/>
        <v>#DIV/0!</v>
      </c>
      <c r="AH86" s="2" t="e">
        <f t="shared" si="61"/>
        <v>#DIV/0!</v>
      </c>
      <c r="AI86" s="7" t="e">
        <f t="shared" si="62"/>
        <v>#DIV/0!</v>
      </c>
      <c r="AJ86" s="7" t="e">
        <f t="shared" si="63"/>
        <v>#DIV/0!</v>
      </c>
      <c r="AK86" s="7" t="e">
        <f t="shared" si="64"/>
        <v>#DIV/0!</v>
      </c>
    </row>
    <row r="87" spans="1:37" ht="12">
      <c r="A87" s="17">
        <f t="shared" si="66"/>
        <v>-250</v>
      </c>
      <c r="B87" s="2">
        <f>COS(Material!$L$5/180*PI())*COS(A87/180*PI())</f>
        <v>-0.3420201433256694</v>
      </c>
      <c r="C87" s="2">
        <f>COS(A87/180*PI())*SIN(Material!$L$5/180*PI())</f>
        <v>0</v>
      </c>
      <c r="D87" s="2">
        <f t="shared" si="65"/>
        <v>0.9396926207859082</v>
      </c>
      <c r="E87" s="2">
        <f t="shared" si="35"/>
        <v>1.6528177802298925</v>
      </c>
      <c r="F87" s="2">
        <f t="shared" si="36"/>
        <v>1.2570506678397053</v>
      </c>
      <c r="G87" s="2">
        <f t="shared" si="37"/>
        <v>3.268611554018014</v>
      </c>
      <c r="H87" s="2">
        <f t="shared" si="38"/>
        <v>0</v>
      </c>
      <c r="I87" s="2">
        <f t="shared" si="39"/>
        <v>-1.1795152637748016</v>
      </c>
      <c r="J87" s="2">
        <f t="shared" si="40"/>
        <v>0</v>
      </c>
      <c r="K87" s="2">
        <f t="shared" si="41"/>
        <v>-6.178480002087612</v>
      </c>
      <c r="L87" s="2">
        <f t="shared" si="42"/>
        <v>10.197649067010342</v>
      </c>
      <c r="M87" s="2">
        <f t="shared" si="43"/>
        <v>-5.042235172800516</v>
      </c>
      <c r="N87" s="6">
        <v>1.031045593862987</v>
      </c>
      <c r="O87" s="6">
        <v>1.2570510052654935</v>
      </c>
      <c r="P87" s="6">
        <v>3.890383733113403</v>
      </c>
      <c r="Q87" s="7">
        <f t="shared" si="44"/>
        <v>2.259244587961341</v>
      </c>
      <c r="R87" s="7">
        <f t="shared" si="45"/>
        <v>2.4945991218113677</v>
      </c>
      <c r="S87" s="7">
        <f t="shared" si="46"/>
        <v>4.388544794285742</v>
      </c>
      <c r="T87" s="2" t="e">
        <f t="shared" si="47"/>
        <v>#DIV/0!</v>
      </c>
      <c r="U87" s="2" t="e">
        <f t="shared" si="48"/>
        <v>#DIV/0!</v>
      </c>
      <c r="V87" s="2" t="e">
        <f t="shared" si="49"/>
        <v>#DIV/0!</v>
      </c>
      <c r="W87" s="7" t="e">
        <f t="shared" si="50"/>
        <v>#DIV/0!</v>
      </c>
      <c r="X87" s="7" t="e">
        <f t="shared" si="51"/>
        <v>#DIV/0!</v>
      </c>
      <c r="Y87" s="7" t="e">
        <f t="shared" si="52"/>
        <v>#DIV/0!</v>
      </c>
      <c r="Z87" s="2" t="e">
        <f t="shared" si="53"/>
        <v>#DIV/0!</v>
      </c>
      <c r="AA87" s="2" t="e">
        <f t="shared" si="54"/>
        <v>#DIV/0!</v>
      </c>
      <c r="AB87" s="2" t="e">
        <f t="shared" si="55"/>
        <v>#DIV/0!</v>
      </c>
      <c r="AC87" s="7" t="e">
        <f t="shared" si="56"/>
        <v>#DIV/0!</v>
      </c>
      <c r="AD87" s="7" t="e">
        <f t="shared" si="57"/>
        <v>#DIV/0!</v>
      </c>
      <c r="AE87" s="7" t="e">
        <f t="shared" si="58"/>
        <v>#DIV/0!</v>
      </c>
      <c r="AF87" s="2" t="e">
        <f t="shared" si="59"/>
        <v>#DIV/0!</v>
      </c>
      <c r="AG87" s="2" t="e">
        <f t="shared" si="60"/>
        <v>#DIV/0!</v>
      </c>
      <c r="AH87" s="2" t="e">
        <f t="shared" si="61"/>
        <v>#DIV/0!</v>
      </c>
      <c r="AI87" s="7" t="e">
        <f t="shared" si="62"/>
        <v>#DIV/0!</v>
      </c>
      <c r="AJ87" s="7" t="e">
        <f t="shared" si="63"/>
        <v>#DIV/0!</v>
      </c>
      <c r="AK87" s="7" t="e">
        <f t="shared" si="64"/>
        <v>#DIV/0!</v>
      </c>
    </row>
    <row r="88" spans="1:37" ht="12">
      <c r="A88" s="17">
        <f t="shared" si="66"/>
        <v>-255</v>
      </c>
      <c r="B88" s="2">
        <f>COS(Material!$L$5/180*PI())*COS(A88/180*PI())</f>
        <v>-0.25881904510252063</v>
      </c>
      <c r="C88" s="2">
        <f>COS(A88/180*PI())*SIN(Material!$L$5/180*PI())</f>
        <v>0</v>
      </c>
      <c r="D88" s="2">
        <f t="shared" si="65"/>
        <v>0.9659258262890683</v>
      </c>
      <c r="E88" s="2">
        <f t="shared" si="35"/>
        <v>1.4678530029987882</v>
      </c>
      <c r="F88" s="2">
        <f t="shared" si="36"/>
        <v>1.1685675176507717</v>
      </c>
      <c r="G88" s="2">
        <f t="shared" si="37"/>
        <v>3.384589468389949</v>
      </c>
      <c r="H88" s="2">
        <f t="shared" si="38"/>
        <v>0</v>
      </c>
      <c r="I88" s="2">
        <f t="shared" si="39"/>
        <v>-0.9174999999999995</v>
      </c>
      <c r="J88" s="2">
        <f t="shared" si="40"/>
        <v>0</v>
      </c>
      <c r="K88" s="2">
        <f t="shared" si="41"/>
        <v>-6.021009989039509</v>
      </c>
      <c r="L88" s="2">
        <f t="shared" si="42"/>
        <v>9.796680218428172</v>
      </c>
      <c r="M88" s="2">
        <f t="shared" si="43"/>
        <v>-4.821829257110199</v>
      </c>
      <c r="N88" s="6">
        <v>1.0994657271863513</v>
      </c>
      <c r="O88" s="6">
        <v>1.1685805547987596</v>
      </c>
      <c r="P88" s="6">
        <v>3.7529751394003745</v>
      </c>
      <c r="Q88" s="7">
        <f t="shared" si="44"/>
        <v>2.333002280225288</v>
      </c>
      <c r="R88" s="7">
        <f t="shared" si="45"/>
        <v>2.405213556314492</v>
      </c>
      <c r="S88" s="7">
        <f t="shared" si="46"/>
        <v>4.310346256220805</v>
      </c>
      <c r="T88" s="2" t="e">
        <f t="shared" si="47"/>
        <v>#DIV/0!</v>
      </c>
      <c r="U88" s="2" t="e">
        <f t="shared" si="48"/>
        <v>#DIV/0!</v>
      </c>
      <c r="V88" s="2" t="e">
        <f t="shared" si="49"/>
        <v>#DIV/0!</v>
      </c>
      <c r="W88" s="7" t="e">
        <f t="shared" si="50"/>
        <v>#DIV/0!</v>
      </c>
      <c r="X88" s="7" t="e">
        <f t="shared" si="51"/>
        <v>#DIV/0!</v>
      </c>
      <c r="Y88" s="7" t="e">
        <f t="shared" si="52"/>
        <v>#DIV/0!</v>
      </c>
      <c r="Z88" s="2" t="e">
        <f t="shared" si="53"/>
        <v>#DIV/0!</v>
      </c>
      <c r="AA88" s="2" t="e">
        <f t="shared" si="54"/>
        <v>#DIV/0!</v>
      </c>
      <c r="AB88" s="2" t="e">
        <f t="shared" si="55"/>
        <v>#DIV/0!</v>
      </c>
      <c r="AC88" s="7" t="e">
        <f t="shared" si="56"/>
        <v>#DIV/0!</v>
      </c>
      <c r="AD88" s="7" t="e">
        <f t="shared" si="57"/>
        <v>#DIV/0!</v>
      </c>
      <c r="AE88" s="7" t="e">
        <f t="shared" si="58"/>
        <v>#DIV/0!</v>
      </c>
      <c r="AF88" s="2" t="e">
        <f t="shared" si="59"/>
        <v>#DIV/0!</v>
      </c>
      <c r="AG88" s="2" t="e">
        <f t="shared" si="60"/>
        <v>#DIV/0!</v>
      </c>
      <c r="AH88" s="2" t="e">
        <f t="shared" si="61"/>
        <v>#DIV/0!</v>
      </c>
      <c r="AI88" s="7" t="e">
        <f t="shared" si="62"/>
        <v>#DIV/0!</v>
      </c>
      <c r="AJ88" s="7" t="e">
        <f t="shared" si="63"/>
        <v>#DIV/0!</v>
      </c>
      <c r="AK88" s="7" t="e">
        <f t="shared" si="64"/>
        <v>#DIV/0!</v>
      </c>
    </row>
    <row r="89" spans="1:37" ht="12">
      <c r="A89" s="17">
        <f t="shared" si="66"/>
        <v>-260</v>
      </c>
      <c r="B89" s="2">
        <f>COS(Material!$L$5/180*PI())*COS(A89/180*PI())</f>
        <v>-0.17364817766693033</v>
      </c>
      <c r="C89" s="2">
        <f>COS(A89/180*PI())*SIN(Material!$L$5/180*PI())</f>
        <v>0</v>
      </c>
      <c r="D89" s="2">
        <f t="shared" si="65"/>
        <v>0.984807753012208</v>
      </c>
      <c r="E89" s="2">
        <f t="shared" si="35"/>
        <v>1.3315686515460692</v>
      </c>
      <c r="F89" s="2">
        <f t="shared" si="36"/>
        <v>1.1033720306044712</v>
      </c>
      <c r="G89" s="2">
        <f t="shared" si="37"/>
        <v>3.4700434401116538</v>
      </c>
      <c r="H89" s="2">
        <f t="shared" si="38"/>
        <v>0</v>
      </c>
      <c r="I89" s="2">
        <f t="shared" si="39"/>
        <v>-0.627606963002602</v>
      </c>
      <c r="J89" s="2">
        <f t="shared" si="40"/>
        <v>0</v>
      </c>
      <c r="K89" s="2">
        <f t="shared" si="41"/>
        <v>-5.904984122262194</v>
      </c>
      <c r="L89" s="2">
        <f t="shared" si="42"/>
        <v>9.524675048093771</v>
      </c>
      <c r="M89" s="2">
        <f t="shared" si="43"/>
        <v>-4.663634218160267</v>
      </c>
      <c r="N89" s="6">
        <v>1.1033648810590764</v>
      </c>
      <c r="O89" s="6">
        <v>1.161016905724805</v>
      </c>
      <c r="P89" s="6">
        <v>3.640628254164819</v>
      </c>
      <c r="Q89" s="7">
        <f t="shared" si="44"/>
        <v>2.337135507727478</v>
      </c>
      <c r="R89" s="7">
        <f t="shared" si="45"/>
        <v>2.39741703593309</v>
      </c>
      <c r="S89" s="7">
        <f t="shared" si="46"/>
        <v>4.245340051083161</v>
      </c>
      <c r="T89" s="2" t="e">
        <f t="shared" si="47"/>
        <v>#DIV/0!</v>
      </c>
      <c r="U89" s="2" t="e">
        <f t="shared" si="48"/>
        <v>#DIV/0!</v>
      </c>
      <c r="V89" s="2" t="e">
        <f t="shared" si="49"/>
        <v>#DIV/0!</v>
      </c>
      <c r="W89" s="7" t="e">
        <f t="shared" si="50"/>
        <v>#DIV/0!</v>
      </c>
      <c r="X89" s="7" t="e">
        <f t="shared" si="51"/>
        <v>#DIV/0!</v>
      </c>
      <c r="Y89" s="7" t="e">
        <f t="shared" si="52"/>
        <v>#DIV/0!</v>
      </c>
      <c r="Z89" s="2" t="e">
        <f t="shared" si="53"/>
        <v>#DIV/0!</v>
      </c>
      <c r="AA89" s="2" t="e">
        <f t="shared" si="54"/>
        <v>#DIV/0!</v>
      </c>
      <c r="AB89" s="2" t="e">
        <f t="shared" si="55"/>
        <v>#DIV/0!</v>
      </c>
      <c r="AC89" s="7" t="e">
        <f t="shared" si="56"/>
        <v>#DIV/0!</v>
      </c>
      <c r="AD89" s="7" t="e">
        <f t="shared" si="57"/>
        <v>#DIV/0!</v>
      </c>
      <c r="AE89" s="7" t="e">
        <f t="shared" si="58"/>
        <v>#DIV/0!</v>
      </c>
      <c r="AF89" s="2" t="e">
        <f t="shared" si="59"/>
        <v>#DIV/0!</v>
      </c>
      <c r="AG89" s="2" t="e">
        <f t="shared" si="60"/>
        <v>#DIV/0!</v>
      </c>
      <c r="AH89" s="2" t="e">
        <f t="shared" si="61"/>
        <v>#DIV/0!</v>
      </c>
      <c r="AI89" s="7" t="e">
        <f t="shared" si="62"/>
        <v>#DIV/0!</v>
      </c>
      <c r="AJ89" s="7" t="e">
        <f t="shared" si="63"/>
        <v>#DIV/0!</v>
      </c>
      <c r="AK89" s="7" t="e">
        <f t="shared" si="64"/>
        <v>#DIV/0!</v>
      </c>
    </row>
    <row r="90" spans="1:37" ht="12">
      <c r="A90" s="17">
        <f t="shared" si="66"/>
        <v>-265</v>
      </c>
      <c r="B90" s="2">
        <f>COS(Material!$L$5/180*PI())*COS(A90/180*PI())</f>
        <v>-0.08715574274765825</v>
      </c>
      <c r="C90" s="2">
        <f>COS(A90/180*PI())*SIN(Material!$L$5/180*PI())</f>
        <v>0</v>
      </c>
      <c r="D90" s="2">
        <f t="shared" si="65"/>
        <v>0.9961946980917455</v>
      </c>
      <c r="E90" s="2">
        <f t="shared" si="35"/>
        <v>1.2481056569274154</v>
      </c>
      <c r="F90" s="2">
        <f t="shared" si="36"/>
        <v>1.0634451385841959</v>
      </c>
      <c r="G90" s="2">
        <f t="shared" si="37"/>
        <v>3.5223769934941616</v>
      </c>
      <c r="H90" s="2">
        <f t="shared" si="38"/>
        <v>0</v>
      </c>
      <c r="I90" s="2">
        <f t="shared" si="39"/>
        <v>-0.3186444060188175</v>
      </c>
      <c r="J90" s="2">
        <f t="shared" si="40"/>
        <v>0</v>
      </c>
      <c r="K90" s="2">
        <f t="shared" si="41"/>
        <v>-5.833927789005773</v>
      </c>
      <c r="L90" s="2">
        <f t="shared" si="42"/>
        <v>9.367910977215036</v>
      </c>
      <c r="M90" s="2">
        <f t="shared" si="43"/>
        <v>-4.567246316082935</v>
      </c>
      <c r="N90" s="6">
        <v>1.063442998251697</v>
      </c>
      <c r="O90" s="6">
        <v>1.204316065431462</v>
      </c>
      <c r="P90" s="6">
        <v>3.566178152687995</v>
      </c>
      <c r="Q90" s="7">
        <f t="shared" si="44"/>
        <v>2.294464926355539</v>
      </c>
      <c r="R90" s="7">
        <f t="shared" si="45"/>
        <v>2.441712661219115</v>
      </c>
      <c r="S90" s="7">
        <f t="shared" si="46"/>
        <v>4.20170766362138</v>
      </c>
      <c r="T90" s="2" t="e">
        <f t="shared" si="47"/>
        <v>#DIV/0!</v>
      </c>
      <c r="U90" s="2" t="e">
        <f t="shared" si="48"/>
        <v>#DIV/0!</v>
      </c>
      <c r="V90" s="2" t="e">
        <f t="shared" si="49"/>
        <v>#DIV/0!</v>
      </c>
      <c r="W90" s="7" t="e">
        <f t="shared" si="50"/>
        <v>#DIV/0!</v>
      </c>
      <c r="X90" s="7" t="e">
        <f t="shared" si="51"/>
        <v>#DIV/0!</v>
      </c>
      <c r="Y90" s="7" t="e">
        <f t="shared" si="52"/>
        <v>#DIV/0!</v>
      </c>
      <c r="Z90" s="2" t="e">
        <f t="shared" si="53"/>
        <v>#DIV/0!</v>
      </c>
      <c r="AA90" s="2" t="e">
        <f t="shared" si="54"/>
        <v>#DIV/0!</v>
      </c>
      <c r="AB90" s="2" t="e">
        <f t="shared" si="55"/>
        <v>#DIV/0!</v>
      </c>
      <c r="AC90" s="7" t="e">
        <f t="shared" si="56"/>
        <v>#DIV/0!</v>
      </c>
      <c r="AD90" s="7" t="e">
        <f t="shared" si="57"/>
        <v>#DIV/0!</v>
      </c>
      <c r="AE90" s="7" t="e">
        <f t="shared" si="58"/>
        <v>#DIV/0!</v>
      </c>
      <c r="AF90" s="2" t="e">
        <f t="shared" si="59"/>
        <v>#DIV/0!</v>
      </c>
      <c r="AG90" s="2" t="e">
        <f t="shared" si="60"/>
        <v>#DIV/0!</v>
      </c>
      <c r="AH90" s="2" t="e">
        <f t="shared" si="61"/>
        <v>#DIV/0!</v>
      </c>
      <c r="AI90" s="7" t="e">
        <f t="shared" si="62"/>
        <v>#DIV/0!</v>
      </c>
      <c r="AJ90" s="7" t="e">
        <f t="shared" si="63"/>
        <v>#DIV/0!</v>
      </c>
      <c r="AK90" s="7" t="e">
        <f t="shared" si="64"/>
        <v>#DIV/0!</v>
      </c>
    </row>
    <row r="91" spans="1:37" ht="12">
      <c r="A91" s="17">
        <f t="shared" si="66"/>
        <v>-270</v>
      </c>
      <c r="B91" s="2">
        <f>COS(Material!$L$5/180*PI())*COS(A91/180*PI())</f>
        <v>-1.836909530733566E-16</v>
      </c>
      <c r="C91" s="2">
        <f>COS(A91/180*PI())*SIN(Material!$L$5/180*PI())</f>
        <v>0</v>
      </c>
      <c r="D91" s="2">
        <f t="shared" si="65"/>
        <v>1</v>
      </c>
      <c r="E91" s="2">
        <f t="shared" si="35"/>
        <v>1.22</v>
      </c>
      <c r="F91" s="2">
        <f t="shared" si="36"/>
        <v>1.05</v>
      </c>
      <c r="G91" s="2">
        <f t="shared" si="37"/>
        <v>3.54</v>
      </c>
      <c r="H91" s="2">
        <f t="shared" si="38"/>
        <v>0</v>
      </c>
      <c r="I91" s="2">
        <f t="shared" si="39"/>
        <v>-6.741457977792187E-16</v>
      </c>
      <c r="J91" s="2">
        <f t="shared" si="40"/>
        <v>0</v>
      </c>
      <c r="K91" s="2">
        <f t="shared" si="41"/>
        <v>-5.8100000000000005</v>
      </c>
      <c r="L91" s="2">
        <f t="shared" si="42"/>
        <v>9.316799999999999</v>
      </c>
      <c r="M91" s="2">
        <f t="shared" si="43"/>
        <v>-4.534739999999999</v>
      </c>
      <c r="N91" s="6">
        <v>1.0499997468832698</v>
      </c>
      <c r="O91" s="6">
        <v>1.2200017188164638</v>
      </c>
      <c r="P91" s="6">
        <v>3.540000002587372</v>
      </c>
      <c r="Q91" s="7">
        <f t="shared" si="44"/>
        <v>2.279916346914307</v>
      </c>
      <c r="R91" s="7">
        <f t="shared" si="45"/>
        <v>2.457562302239444</v>
      </c>
      <c r="S91" s="7">
        <f t="shared" si="46"/>
        <v>4.186257575455229</v>
      </c>
      <c r="T91" s="2" t="e">
        <f t="shared" si="47"/>
        <v>#DIV/0!</v>
      </c>
      <c r="U91" s="2" t="e">
        <f t="shared" si="48"/>
        <v>#DIV/0!</v>
      </c>
      <c r="V91" s="2" t="e">
        <f t="shared" si="49"/>
        <v>#DIV/0!</v>
      </c>
      <c r="W91" s="7" t="e">
        <f t="shared" si="50"/>
        <v>#DIV/0!</v>
      </c>
      <c r="X91" s="7" t="e">
        <f t="shared" si="51"/>
        <v>#DIV/0!</v>
      </c>
      <c r="Y91" s="7" t="e">
        <f t="shared" si="52"/>
        <v>#DIV/0!</v>
      </c>
      <c r="Z91" s="2" t="e">
        <f t="shared" si="53"/>
        <v>#DIV/0!</v>
      </c>
      <c r="AA91" s="2" t="e">
        <f t="shared" si="54"/>
        <v>#DIV/0!</v>
      </c>
      <c r="AB91" s="2" t="e">
        <f t="shared" si="55"/>
        <v>#DIV/0!</v>
      </c>
      <c r="AC91" s="7" t="e">
        <f t="shared" si="56"/>
        <v>#DIV/0!</v>
      </c>
      <c r="AD91" s="7" t="e">
        <f t="shared" si="57"/>
        <v>#DIV/0!</v>
      </c>
      <c r="AE91" s="7" t="e">
        <f t="shared" si="58"/>
        <v>#DIV/0!</v>
      </c>
      <c r="AF91" s="2" t="e">
        <f t="shared" si="59"/>
        <v>#DIV/0!</v>
      </c>
      <c r="AG91" s="2" t="e">
        <f t="shared" si="60"/>
        <v>#DIV/0!</v>
      </c>
      <c r="AH91" s="2" t="e">
        <f t="shared" si="61"/>
        <v>#DIV/0!</v>
      </c>
      <c r="AI91" s="7" t="e">
        <f t="shared" si="62"/>
        <v>#DIV/0!</v>
      </c>
      <c r="AJ91" s="7" t="e">
        <f t="shared" si="63"/>
        <v>#DIV/0!</v>
      </c>
      <c r="AK91" s="7" t="e">
        <f t="shared" si="64"/>
        <v>#DIV/0!</v>
      </c>
    </row>
    <row r="92" ht="12">
      <c r="A92" s="33" t="s">
        <v>27</v>
      </c>
    </row>
  </sheetData>
  <mergeCells count="11">
    <mergeCell ref="T17:Y17"/>
    <mergeCell ref="Z17:AE17"/>
    <mergeCell ref="AF17:AK17"/>
    <mergeCell ref="E17:J17"/>
    <mergeCell ref="K17:M17"/>
    <mergeCell ref="N17:P17"/>
    <mergeCell ref="Q17:S17"/>
    <mergeCell ref="F1:K1"/>
    <mergeCell ref="E15:P15"/>
    <mergeCell ref="N16:P16"/>
    <mergeCell ref="Q16:S16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91"/>
  <sheetViews>
    <sheetView workbookViewId="0" topLeftCell="A1">
      <selection activeCell="D21" sqref="D21"/>
    </sheetView>
  </sheetViews>
  <sheetFormatPr defaultColWidth="11.421875" defaultRowHeight="12.75"/>
  <cols>
    <col min="1" max="1" width="9.00390625" style="2" bestFit="1" customWidth="1"/>
    <col min="2" max="3" width="9.28125" style="2" bestFit="1" customWidth="1"/>
    <col min="4" max="4" width="7.421875" style="2" bestFit="1" customWidth="1"/>
    <col min="5" max="10" width="8.00390625" style="2" bestFit="1" customWidth="1"/>
    <col min="11" max="13" width="9.8515625" style="2" customWidth="1"/>
    <col min="14" max="14" width="8.140625" style="2" bestFit="1" customWidth="1"/>
    <col min="15" max="15" width="7.28125" style="2" bestFit="1" customWidth="1"/>
    <col min="16" max="16" width="7.140625" style="2" bestFit="1" customWidth="1"/>
    <col min="17" max="19" width="7.140625" style="7" customWidth="1"/>
    <col min="20" max="16384" width="9.140625" style="2" customWidth="1"/>
  </cols>
  <sheetData>
    <row r="1" spans="1:11" ht="16.5">
      <c r="A1" s="30" t="s">
        <v>90</v>
      </c>
      <c r="B1" s="39" t="str">
        <f>Material!B10</f>
        <v>Calcium formate (II)*</v>
      </c>
      <c r="F1" s="70" t="s">
        <v>65</v>
      </c>
      <c r="G1" s="70"/>
      <c r="H1" s="70"/>
      <c r="I1" s="70"/>
      <c r="J1" s="70"/>
      <c r="K1" s="70"/>
    </row>
    <row r="2" spans="4:11" ht="12">
      <c r="D2" s="2" t="s">
        <v>7</v>
      </c>
      <c r="F2" s="21" t="s">
        <v>4</v>
      </c>
      <c r="G2" s="21" t="s">
        <v>5</v>
      </c>
      <c r="H2" s="21" t="s">
        <v>9</v>
      </c>
      <c r="I2" s="21" t="s">
        <v>10</v>
      </c>
      <c r="J2" s="21" t="s">
        <v>11</v>
      </c>
      <c r="K2" s="21" t="s">
        <v>12</v>
      </c>
    </row>
    <row r="3" spans="4:11" ht="12">
      <c r="D3" s="2" t="s">
        <v>8</v>
      </c>
      <c r="E3" s="17"/>
      <c r="F3" s="17">
        <f>Material!C10</f>
        <v>4.92</v>
      </c>
      <c r="G3" s="17">
        <f>Material!D10</f>
        <v>2.48</v>
      </c>
      <c r="H3" s="17">
        <f>Material!E10</f>
        <v>2.45</v>
      </c>
      <c r="I3" s="17">
        <f>Material!F10</f>
        <v>0</v>
      </c>
      <c r="J3" s="17">
        <f>Material!G10</f>
        <v>0</v>
      </c>
      <c r="K3" s="17">
        <f>Material!H10</f>
        <v>0</v>
      </c>
    </row>
    <row r="4" spans="4:11" ht="12">
      <c r="D4" s="17">
        <f>Material!X10</f>
        <v>2020</v>
      </c>
      <c r="E4" s="17"/>
      <c r="F4" s="17"/>
      <c r="G4" s="40" t="s">
        <v>13</v>
      </c>
      <c r="H4" s="40" t="s">
        <v>14</v>
      </c>
      <c r="I4" s="40" t="s">
        <v>15</v>
      </c>
      <c r="J4" s="40" t="s">
        <v>16</v>
      </c>
      <c r="K4" s="40" t="s">
        <v>17</v>
      </c>
    </row>
    <row r="5" spans="4:11" ht="12">
      <c r="D5" s="17"/>
      <c r="E5" s="17"/>
      <c r="F5" s="17"/>
      <c r="G5" s="17">
        <f>Material!I10</f>
        <v>2.44</v>
      </c>
      <c r="H5" s="17">
        <f>Material!J10</f>
        <v>1.45</v>
      </c>
      <c r="I5" s="17">
        <f>Material!K10</f>
        <v>0</v>
      </c>
      <c r="J5" s="17">
        <f>Material!L10</f>
        <v>0</v>
      </c>
      <c r="K5" s="17">
        <f>Material!M10</f>
        <v>0</v>
      </c>
    </row>
    <row r="6" spans="1:11" ht="12">
      <c r="A6" s="3"/>
      <c r="B6" s="3"/>
      <c r="C6" s="3"/>
      <c r="D6" s="17"/>
      <c r="E6" s="17"/>
      <c r="F6" s="17"/>
      <c r="G6" s="17"/>
      <c r="H6" s="40" t="s">
        <v>18</v>
      </c>
      <c r="I6" s="40" t="s">
        <v>19</v>
      </c>
      <c r="J6" s="40" t="s">
        <v>20</v>
      </c>
      <c r="K6" s="40" t="s">
        <v>21</v>
      </c>
    </row>
    <row r="7" spans="4:11" ht="12">
      <c r="D7" s="17"/>
      <c r="E7" s="17"/>
      <c r="F7" s="17"/>
      <c r="G7" s="17"/>
      <c r="H7" s="17">
        <f>Material!N10</f>
        <v>3.54</v>
      </c>
      <c r="I7" s="17">
        <f>Material!O10</f>
        <v>0</v>
      </c>
      <c r="J7" s="17">
        <f>Material!P10</f>
        <v>0</v>
      </c>
      <c r="K7" s="17">
        <f>Material!Q10</f>
        <v>0</v>
      </c>
    </row>
    <row r="8" spans="1:13" ht="12">
      <c r="A8" s="1" t="s">
        <v>66</v>
      </c>
      <c r="C8" s="19"/>
      <c r="D8" s="17"/>
      <c r="E8" s="17"/>
      <c r="F8" s="17"/>
      <c r="G8" s="17"/>
      <c r="H8" s="17"/>
      <c r="I8" s="40" t="s">
        <v>6</v>
      </c>
      <c r="J8" s="40" t="s">
        <v>22</v>
      </c>
      <c r="K8" s="40" t="s">
        <v>23</v>
      </c>
      <c r="M8" s="13" t="s">
        <v>69</v>
      </c>
    </row>
    <row r="9" spans="4:13" ht="12">
      <c r="D9" s="17"/>
      <c r="E9" s="17"/>
      <c r="F9" s="17"/>
      <c r="G9" s="17"/>
      <c r="H9" s="17"/>
      <c r="I9" s="17">
        <f>Material!R10</f>
        <v>1.05</v>
      </c>
      <c r="J9" s="17">
        <f>Material!S10</f>
        <v>0</v>
      </c>
      <c r="K9" s="17">
        <f>Material!T10</f>
        <v>0</v>
      </c>
      <c r="M9" s="14" t="s">
        <v>70</v>
      </c>
    </row>
    <row r="10" spans="1:11" ht="12.75">
      <c r="A10" s="5" t="s">
        <v>48</v>
      </c>
      <c r="B10" s="2" t="s">
        <v>49</v>
      </c>
      <c r="C10" s="2" t="s">
        <v>50</v>
      </c>
      <c r="D10" s="41" t="s">
        <v>35</v>
      </c>
      <c r="E10" s="17"/>
      <c r="F10" s="41">
        <v>0</v>
      </c>
      <c r="G10" s="17"/>
      <c r="H10" s="17"/>
      <c r="I10" s="17"/>
      <c r="J10" s="40" t="s">
        <v>24</v>
      </c>
      <c r="K10" s="40" t="s">
        <v>25</v>
      </c>
    </row>
    <row r="11" spans="1:11" ht="12.75">
      <c r="A11" s="5" t="s">
        <v>49</v>
      </c>
      <c r="B11" s="2" t="s">
        <v>52</v>
      </c>
      <c r="C11" s="2" t="s">
        <v>51</v>
      </c>
      <c r="D11" s="41" t="s">
        <v>36</v>
      </c>
      <c r="E11" s="42" t="s">
        <v>38</v>
      </c>
      <c r="F11" s="41">
        <v>0</v>
      </c>
      <c r="G11" s="17"/>
      <c r="H11" s="17"/>
      <c r="I11" s="17"/>
      <c r="J11" s="17">
        <f>Material!U10</f>
        <v>1.22</v>
      </c>
      <c r="K11" s="17">
        <f>Material!V10</f>
        <v>0</v>
      </c>
    </row>
    <row r="12" spans="1:11" ht="12.75">
      <c r="A12" s="5" t="s">
        <v>50</v>
      </c>
      <c r="B12" s="2" t="s">
        <v>51</v>
      </c>
      <c r="C12" s="2" t="s">
        <v>53</v>
      </c>
      <c r="D12" s="41" t="s">
        <v>37</v>
      </c>
      <c r="E12" s="17"/>
      <c r="F12" s="41">
        <v>0</v>
      </c>
      <c r="G12" s="17"/>
      <c r="H12" s="17"/>
      <c r="I12" s="17"/>
      <c r="J12" s="17"/>
      <c r="K12" s="40" t="s">
        <v>26</v>
      </c>
    </row>
    <row r="13" spans="4:11" ht="12">
      <c r="D13" s="17"/>
      <c r="E13" s="17"/>
      <c r="F13" s="17"/>
      <c r="G13" s="17"/>
      <c r="H13" s="17"/>
      <c r="I13" s="17"/>
      <c r="J13" s="17"/>
      <c r="K13" s="17">
        <f>Material!W10</f>
        <v>2.82</v>
      </c>
    </row>
    <row r="14" spans="1:20" ht="12">
      <c r="A14" s="13"/>
      <c r="T14" s="4"/>
    </row>
    <row r="15" spans="1:20" ht="12">
      <c r="A15" s="12"/>
      <c r="E15" s="71" t="s">
        <v>65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8"/>
      <c r="R15" s="8"/>
      <c r="S15" s="8"/>
      <c r="T15" s="4"/>
    </row>
    <row r="16" spans="14:19" ht="12">
      <c r="N16" s="74" t="s">
        <v>44</v>
      </c>
      <c r="O16" s="74"/>
      <c r="P16" s="74"/>
      <c r="Q16" s="75" t="s">
        <v>56</v>
      </c>
      <c r="R16" s="75"/>
      <c r="S16" s="75"/>
    </row>
    <row r="17" spans="1:37" ht="12">
      <c r="A17" s="43" t="s">
        <v>71</v>
      </c>
      <c r="E17" s="70" t="s">
        <v>58</v>
      </c>
      <c r="F17" s="70"/>
      <c r="G17" s="70"/>
      <c r="H17" s="70"/>
      <c r="I17" s="70"/>
      <c r="J17" s="70"/>
      <c r="K17" s="70" t="s">
        <v>31</v>
      </c>
      <c r="L17" s="70"/>
      <c r="M17" s="70"/>
      <c r="N17" s="76" t="s">
        <v>41</v>
      </c>
      <c r="O17" s="76"/>
      <c r="P17" s="76"/>
      <c r="Q17" s="75" t="s">
        <v>67</v>
      </c>
      <c r="R17" s="75"/>
      <c r="S17" s="75"/>
      <c r="T17" s="75" t="s">
        <v>39</v>
      </c>
      <c r="U17" s="75"/>
      <c r="V17" s="75"/>
      <c r="W17" s="75"/>
      <c r="X17" s="75"/>
      <c r="Y17" s="75"/>
      <c r="Z17" s="75" t="s">
        <v>54</v>
      </c>
      <c r="AA17" s="75"/>
      <c r="AB17" s="75"/>
      <c r="AC17" s="75"/>
      <c r="AD17" s="75"/>
      <c r="AE17" s="75"/>
      <c r="AF17" s="75" t="s">
        <v>55</v>
      </c>
      <c r="AG17" s="75"/>
      <c r="AH17" s="75"/>
      <c r="AI17" s="75"/>
      <c r="AJ17" s="75"/>
      <c r="AK17" s="75"/>
    </row>
    <row r="18" spans="1:37" ht="12">
      <c r="A18" s="43" t="s">
        <v>57</v>
      </c>
      <c r="B18" s="2" t="s">
        <v>1</v>
      </c>
      <c r="C18" s="2" t="s">
        <v>2</v>
      </c>
      <c r="D18" s="2" t="s">
        <v>3</v>
      </c>
      <c r="E18" s="2" t="s">
        <v>59</v>
      </c>
      <c r="F18" s="2" t="s">
        <v>60</v>
      </c>
      <c r="G18" s="2" t="s">
        <v>61</v>
      </c>
      <c r="H18" s="2" t="s">
        <v>51</v>
      </c>
      <c r="I18" s="2" t="s">
        <v>50</v>
      </c>
      <c r="J18" s="2" t="s">
        <v>49</v>
      </c>
      <c r="K18" s="2" t="s">
        <v>28</v>
      </c>
      <c r="L18" s="2" t="s">
        <v>29</v>
      </c>
      <c r="M18" s="2" t="s">
        <v>30</v>
      </c>
      <c r="N18" s="6" t="s">
        <v>32</v>
      </c>
      <c r="O18" s="6" t="s">
        <v>33</v>
      </c>
      <c r="P18" s="6" t="s">
        <v>34</v>
      </c>
      <c r="Q18" s="7" t="s">
        <v>62</v>
      </c>
      <c r="R18" s="7" t="s">
        <v>63</v>
      </c>
      <c r="S18" s="7" t="s">
        <v>64</v>
      </c>
      <c r="T18" s="2" t="s">
        <v>40</v>
      </c>
      <c r="U18" s="2" t="s">
        <v>42</v>
      </c>
      <c r="V18" s="2" t="s">
        <v>43</v>
      </c>
      <c r="W18" s="7" t="s">
        <v>45</v>
      </c>
      <c r="X18" s="7" t="s">
        <v>46</v>
      </c>
      <c r="Y18" s="7" t="s">
        <v>47</v>
      </c>
      <c r="Z18" s="2" t="s">
        <v>40</v>
      </c>
      <c r="AA18" s="2" t="s">
        <v>42</v>
      </c>
      <c r="AB18" s="2" t="s">
        <v>43</v>
      </c>
      <c r="AC18" s="7" t="s">
        <v>45</v>
      </c>
      <c r="AD18" s="7" t="s">
        <v>46</v>
      </c>
      <c r="AE18" s="7" t="s">
        <v>47</v>
      </c>
      <c r="AF18" s="2" t="s">
        <v>40</v>
      </c>
      <c r="AG18" s="2" t="s">
        <v>42</v>
      </c>
      <c r="AH18" s="2" t="s">
        <v>43</v>
      </c>
      <c r="AI18" s="7" t="s">
        <v>45</v>
      </c>
      <c r="AJ18" s="7" t="s">
        <v>46</v>
      </c>
      <c r="AK18" s="7" t="s">
        <v>47</v>
      </c>
    </row>
    <row r="19" spans="1:37" ht="12">
      <c r="A19" s="43">
        <v>0</v>
      </c>
      <c r="B19" s="2">
        <f>COS(Angles!D8/180*PI())*COS(Angles!C8/180*PI())</f>
        <v>3.7491518045553436E-33</v>
      </c>
      <c r="C19" s="2">
        <f>COS(Angles!C8/180*PI())*SIN(Angles!D8/180*PI())</f>
        <v>6.123031769111886E-17</v>
      </c>
      <c r="D19" s="2">
        <f>SIN(Angles!C8/180*PI())</f>
        <v>1</v>
      </c>
      <c r="E19" s="2">
        <f aca="true" t="shared" si="0" ref="E19:E50">$F$3*B19^2+$K$13*C19^2+$J$11*D19^2+2*$K$3*B19*C19+2*$J$3*B19*D19+2*$K$11*C19*D19</f>
        <v>1.22</v>
      </c>
      <c r="F19" s="2">
        <f aca="true" t="shared" si="1" ref="F19:F50">$K$13*B19^2+$G$5*C19^2+$I$9*D19^2+2*$K$5*B19*C19+2*$K$9*B19*D19+2*$I$5*C19*D19</f>
        <v>1.05</v>
      </c>
      <c r="G19" s="2">
        <f aca="true" t="shared" si="2" ref="G19:G50">$J$11*B19^2+$I$9*C19^2+$H$7*D19^2+2*$J$9*B19*C19+2*$J$7*B19*D19+2*$I$7*C19*D19</f>
        <v>3.54</v>
      </c>
      <c r="H19" s="2">
        <f aca="true" t="shared" si="3" ref="H19:H50">$K$11*B19^2+$I$5*C19^2+$I$7*D19^2+($J$5+$K$9)*B19*C19+($K$7+$J$9)*B19*D19+($H$5+$I$9)*C19*D19</f>
        <v>1.5307579422779716E-16</v>
      </c>
      <c r="I19" s="2">
        <f aca="true" t="shared" si="4" ref="I19:I50">$J$3*B19^2+$K$9*C19^2+$J$7*D19^2+($I$3+$K$11)*B19*C19+($H$3+$J$11)*B19*D19+($K$7+$J$9)*C19*D19</f>
        <v>1.375938712271811E-32</v>
      </c>
      <c r="J19" s="2">
        <f aca="true" t="shared" si="5" ref="J19:J50">$K$3*B19^2+$K$5*C19^2+$J$9*D19^2+($G$3+$K$13)*B19*C19+($I$3+$K$11)*B19*D19+($J$5+$K$9)*C19*D19</f>
        <v>1.216677307145323E-48</v>
      </c>
      <c r="K19" s="2">
        <f>-E19-F19-G19</f>
        <v>-5.8100000000000005</v>
      </c>
      <c r="L19" s="2">
        <f>E19*F19+E19*G19+F19*G19-H19^2-I19^2-J19^2</f>
        <v>9.316799999999999</v>
      </c>
      <c r="M19" s="2">
        <f>-E19*F19*G19+E19*H19^2+G19*J19^2+F19*I19^2-2*H19*I19*J19</f>
        <v>-4.534739999999999</v>
      </c>
      <c r="N19" s="6">
        <v>1.0499997468832698</v>
      </c>
      <c r="O19" s="6">
        <v>1.2200017188164638</v>
      </c>
      <c r="P19" s="6">
        <v>3.540000002587372</v>
      </c>
      <c r="Q19" s="7">
        <f aca="true" t="shared" si="6" ref="Q19:Q50">SQRT(N19*(10000000000)/$D$4)/1000</f>
        <v>2.279916346914307</v>
      </c>
      <c r="R19" s="7">
        <f aca="true" t="shared" si="7" ref="R19:R50">SQRT(O19*(10000000000)/$D$4)/1000</f>
        <v>2.457562302239444</v>
      </c>
      <c r="S19" s="7">
        <f aca="true" t="shared" si="8" ref="S19:S50">SQRT(P19*(10000000000)/$D$4)/1000</f>
        <v>4.186257575455229</v>
      </c>
      <c r="T19" s="2">
        <f>(E19-N19)*(J19-(F19-N19)*(E19-N19)/J19)</f>
        <v>-6.01235450369824E+39</v>
      </c>
      <c r="U19" s="2">
        <f>(-I19*(J19-(F19-N19)*(E19-N19)/J19)-J19*(-I19+H19*(E19-N19)/J19))/T19</f>
        <v>-8.093745080056009E-32</v>
      </c>
      <c r="V19" s="2">
        <f>(E19-N19)*(-I19+H19*(E19-N19)/J19)/T19</f>
        <v>-6.047636364507583E-10</v>
      </c>
      <c r="W19" s="7">
        <f>U19/SQRT(U19^2+V19^2+1)</f>
        <v>-8.093745080056009E-32</v>
      </c>
      <c r="X19" s="7">
        <f>V19/SQRT(U19^2+V19^2+1)</f>
        <v>-6.047636364507583E-10</v>
      </c>
      <c r="Y19" s="7">
        <f>SQRT(1-W19^2-X19^2)</f>
        <v>1</v>
      </c>
      <c r="Z19" s="2">
        <f>(E19-O19)*(J19-(F19-O19)*(E19-O19)/J19)</f>
        <v>4.127973630930436E+35</v>
      </c>
      <c r="AA19" s="2">
        <f>(-I19*(J19-(F19-O19)*(E19-O19)/J19)-J19*(-I19+H19*(E19-O19)/J19))/T19</f>
        <v>-5.4961923011445506E-31</v>
      </c>
      <c r="AB19" s="2">
        <f>(E19-O19)*(-I19+H19*(E19-O19)/J19)/T19</f>
        <v>-6.182235486578864E-20</v>
      </c>
      <c r="AC19" s="7">
        <f>AA19/SQRT(AA19^2+AB19^2+1)</f>
        <v>-5.4961923011445506E-31</v>
      </c>
      <c r="AD19" s="7">
        <f>AB19/SQRT(AA19^2+AB19^2+1)</f>
        <v>-6.182235486578864E-20</v>
      </c>
      <c r="AE19" s="7">
        <f>SQRT(1-AC19^2-AD19^2)</f>
        <v>1</v>
      </c>
      <c r="AF19" s="2">
        <f>(E19-P19)*(J19-(F19-P19)*(E19-P19)/J19)</f>
        <v>1.1015390823114078E+49</v>
      </c>
      <c r="AG19" s="2">
        <f>(-I19*(J19-(F19-P19)*(E19-P19)/J19)-J19*(-I19+H19*(E19-P19)/J19))/T19</f>
        <v>-1.0865918293811835E-23</v>
      </c>
      <c r="AH19" s="2">
        <f>(E19-P19)*(-I19+H19*(E19-P19)/J19)/T19</f>
        <v>-1.1263218377145871E-07</v>
      </c>
      <c r="AI19" s="7">
        <f>AG19/SQRT(AG19^2+AH19^2+1)</f>
        <v>-1.0865918293811767E-23</v>
      </c>
      <c r="AJ19" s="7">
        <f>AH19/SQRT(AG19^2+AH19^2+1)</f>
        <v>-1.1263218377145801E-07</v>
      </c>
      <c r="AK19" s="7">
        <f>SQRT(1-AI19^2-AJ19^2)</f>
        <v>0.9999999999999937</v>
      </c>
    </row>
    <row r="20" spans="1:37" ht="12">
      <c r="A20" s="43">
        <f aca="true" t="shared" si="9" ref="A20:A73">A19+5</f>
        <v>5</v>
      </c>
      <c r="B20" s="2">
        <f>COS(Angles!D9/180*PI())*COS(Angles!C9/180*PI())</f>
        <v>5.33657381704455E-18</v>
      </c>
      <c r="C20" s="2">
        <f>COS(Angles!C9/180*PI())*SIN(Angles!D9/180*PI())</f>
        <v>0.08715574274765836</v>
      </c>
      <c r="D20" s="2">
        <f>SIN(Angles!C9/180*PI())</f>
        <v>0.9961946980917455</v>
      </c>
      <c r="E20" s="2">
        <f t="shared" si="0"/>
        <v>1.2321537975902337</v>
      </c>
      <c r="F20" s="2">
        <f t="shared" si="1"/>
        <v>1.0605586116565155</v>
      </c>
      <c r="G20" s="2">
        <f t="shared" si="2"/>
        <v>3.521085652500199</v>
      </c>
      <c r="H20" s="2">
        <f t="shared" si="3"/>
        <v>0.2170602220836634</v>
      </c>
      <c r="I20" s="2">
        <f t="shared" si="4"/>
        <v>1.9510698211030085E-17</v>
      </c>
      <c r="J20" s="2">
        <f t="shared" si="5"/>
        <v>2.465099190186787E-18</v>
      </c>
      <c r="K20" s="2">
        <f aca="true" t="shared" si="10" ref="K20:K37">-E20-F20-G20</f>
        <v>-5.813798061746948</v>
      </c>
      <c r="L20" s="2">
        <f aca="true" t="shared" si="11" ref="L20:L37">E20*F20+E20*G20+F20*G20-H20^2-I20^2-J20^2</f>
        <v>9.332492950416485</v>
      </c>
      <c r="M20" s="2">
        <f aca="true" t="shared" si="12" ref="M20:M37">-E20*F20*G20+E20*H20^2+G20*J20^2+F20*I20^2-2*H20*I20*J20</f>
        <v>-4.543200650500181</v>
      </c>
      <c r="N20" s="6">
        <v>1.0415569037012797</v>
      </c>
      <c r="O20" s="6">
        <v>1.2321542634074218</v>
      </c>
      <c r="P20" s="6">
        <v>3.54008730668834</v>
      </c>
      <c r="Q20" s="7">
        <f t="shared" si="6"/>
        <v>2.2707316652460037</v>
      </c>
      <c r="R20" s="7">
        <f t="shared" si="7"/>
        <v>2.469771969479138</v>
      </c>
      <c r="S20" s="7">
        <f t="shared" si="8"/>
        <v>4.186309196246253</v>
      </c>
      <c r="T20" s="2">
        <f aca="true" t="shared" si="13" ref="T20:T73">(E20-N20)*(J20-(F20-N20)*(E20-N20)/J20)</f>
        <v>-280020532715482.94</v>
      </c>
      <c r="U20" s="2">
        <f aca="true" t="shared" si="14" ref="U20:U73">(-I20*(J20-(F20-N20)*(E20-N20)/J20)-J20*(-I20+H20*(E20-N20)/J20))/T20</f>
        <v>4.5376455175398404E-17</v>
      </c>
      <c r="V20" s="2">
        <f aca="true" t="shared" si="15" ref="V20:V73">(E20-N20)*(-I20+H20*(E20-N20)/J20)/T20</f>
        <v>-11.423195356702326</v>
      </c>
      <c r="W20" s="7">
        <f aca="true" t="shared" si="16" ref="W20:W73">U20/SQRT(U20^2+V20^2+1)</f>
        <v>3.957174545018644E-18</v>
      </c>
      <c r="X20" s="7">
        <f aca="true" t="shared" si="17" ref="X20:X73">V20/SQRT(U20^2+V20^2+1)</f>
        <v>-0.99619015442232</v>
      </c>
      <c r="Y20" s="7">
        <f aca="true" t="shared" si="18" ref="Y20:Y73">SQRT(1-W20^2-X20^2)</f>
        <v>0.08720766154435276</v>
      </c>
      <c r="Z20" s="2">
        <f aca="true" t="shared" si="19" ref="Z20:Z73">(E20-O20)*(J20-(F20-O20)*(E20-O20)/J20)</f>
        <v>15104.379839072924</v>
      </c>
      <c r="AA20" s="2">
        <f aca="true" t="shared" si="20" ref="AA20:AA73">(-I20*(J20-(F20-O20)*(E20-O20)/J20)-J20*(-I20+H20*(E20-O20)/J20))/T20</f>
        <v>-2.6203634090533526E-21</v>
      </c>
      <c r="AB20" s="2">
        <f aca="true" t="shared" si="21" ref="AB20:AB73">(E20-O20)*(-I20+H20*(E20-O20)/J20)/T20</f>
        <v>-6.823182468248018E-11</v>
      </c>
      <c r="AC20" s="7">
        <f aca="true" t="shared" si="22" ref="AC20:AC73">AA20/SQRT(AA20^2+AB20^2+1)</f>
        <v>-2.6203634090533526E-21</v>
      </c>
      <c r="AD20" s="7">
        <f aca="true" t="shared" si="23" ref="AD20:AD73">AB20/SQRT(AA20^2+AB20^2+1)</f>
        <v>-6.823182468248018E-11</v>
      </c>
      <c r="AE20" s="7">
        <f aca="true" t="shared" si="24" ref="AE20:AE73">SQRT(1-AC20^2-AD20^2)</f>
        <v>1</v>
      </c>
      <c r="AF20" s="2">
        <f aca="true" t="shared" si="25" ref="AF20:AF73">(E20-P20)*(J20-(F20-P20)*(E20-P20)/J20)</f>
        <v>5.357736185284867E+18</v>
      </c>
      <c r="AG20" s="2">
        <f aca="true" t="shared" si="26" ref="AG20:AG73">(-I20*(J20-(F20-P20)*(E20-P20)/J20)-J20*(-I20+H20*(E20-P20)/J20))/T20</f>
        <v>-1.6353777601831127E-13</v>
      </c>
      <c r="AH20" s="2">
        <f aca="true" t="shared" si="27" ref="AH20:AH73">(E20-P20)*(-I20+H20*(E20-P20)/J20)/T20</f>
        <v>-1674.9527185346826</v>
      </c>
      <c r="AI20" s="7">
        <f aca="true" t="shared" si="28" ref="AI20:AI37">AG20/SQRT(AG20^2+AH20^2+1)</f>
        <v>-9.76372318229486E-17</v>
      </c>
      <c r="AJ20" s="7">
        <f aca="true" t="shared" si="29" ref="AJ20:AJ37">AH20/SQRT(AG20^2+AH20^2+1)</f>
        <v>-0.9999998217765755</v>
      </c>
      <c r="AK20" s="7">
        <f aca="true" t="shared" si="30" ref="AK20:AK37">SQRT(1-AI20^2-AJ20^2)</f>
        <v>0.0005970316718345065</v>
      </c>
    </row>
    <row r="21" spans="1:37" ht="12">
      <c r="A21" s="43">
        <f t="shared" si="9"/>
        <v>10</v>
      </c>
      <c r="B21" s="2">
        <f>COS(Angles!D10/180*PI())*COS(Angles!C10/180*PI())</f>
        <v>1.0632533085030001E-17</v>
      </c>
      <c r="C21" s="2">
        <f>COS(Angles!C10/180*PI())*SIN(Angles!D10/180*PI())</f>
        <v>0.17364817766693041</v>
      </c>
      <c r="D21" s="2">
        <f>SIN(Angles!C10/180*PI())</f>
        <v>0.984807753012208</v>
      </c>
      <c r="E21" s="2">
        <f t="shared" si="0"/>
        <v>1.2682459033712732</v>
      </c>
      <c r="F21" s="2">
        <f t="shared" si="1"/>
        <v>1.0919136285537938</v>
      </c>
      <c r="G21" s="2">
        <f t="shared" si="2"/>
        <v>3.464917312878456</v>
      </c>
      <c r="H21" s="2">
        <f t="shared" si="3"/>
        <v>0.42752517915708604</v>
      </c>
      <c r="I21" s="2">
        <f t="shared" si="4"/>
        <v>3.842857372980762E-17</v>
      </c>
      <c r="J21" s="2">
        <f t="shared" si="5"/>
        <v>9.785495969253668E-18</v>
      </c>
      <c r="K21" s="2">
        <f t="shared" si="10"/>
        <v>-5.825076844803522</v>
      </c>
      <c r="L21" s="2">
        <f t="shared" si="11"/>
        <v>9.379794830757591</v>
      </c>
      <c r="M21" s="2">
        <f t="shared" si="12"/>
        <v>-4.566462251779086</v>
      </c>
      <c r="N21" s="6">
        <v>1.0172273593297356</v>
      </c>
      <c r="O21" s="6">
        <v>1.268245912377438</v>
      </c>
      <c r="P21" s="6">
        <v>3.5395912746414737</v>
      </c>
      <c r="Q21" s="7">
        <f t="shared" si="6"/>
        <v>2.2440541451985623</v>
      </c>
      <c r="R21" s="7">
        <f t="shared" si="7"/>
        <v>2.5056825638494984</v>
      </c>
      <c r="S21" s="7">
        <f t="shared" si="8"/>
        <v>4.186015896097808</v>
      </c>
      <c r="T21" s="2">
        <f t="shared" si="13"/>
        <v>-480916342969684.3</v>
      </c>
      <c r="U21" s="2">
        <f t="shared" si="14"/>
        <v>7.005997633650176E-17</v>
      </c>
      <c r="V21" s="2">
        <f t="shared" si="15"/>
        <v>-5.724280829646397</v>
      </c>
      <c r="W21" s="7">
        <f t="shared" si="16"/>
        <v>1.2056499510828011E-17</v>
      </c>
      <c r="X21" s="7">
        <f t="shared" si="17"/>
        <v>-0.9850815348693851</v>
      </c>
      <c r="Y21" s="7">
        <f t="shared" si="18"/>
        <v>0.17208826124804816</v>
      </c>
      <c r="Z21" s="2">
        <f t="shared" si="19"/>
        <v>1.4616007595774896</v>
      </c>
      <c r="AA21" s="2">
        <f t="shared" si="20"/>
        <v>-2.097432146811346E-23</v>
      </c>
      <c r="AB21" s="2">
        <f t="shared" si="21"/>
        <v>-7.368669692435989E-15</v>
      </c>
      <c r="AC21" s="7">
        <f t="shared" si="22"/>
        <v>-2.097432146811346E-23</v>
      </c>
      <c r="AD21" s="7">
        <f t="shared" si="23"/>
        <v>-7.368669692435989E-15</v>
      </c>
      <c r="AE21" s="7">
        <f t="shared" si="24"/>
        <v>1</v>
      </c>
      <c r="AF21" s="2">
        <f t="shared" si="25"/>
        <v>1.2904397479995584E+18</v>
      </c>
      <c r="AG21" s="2">
        <f t="shared" si="26"/>
        <v>-4.7417449528726644E-14</v>
      </c>
      <c r="AH21" s="2">
        <f t="shared" si="27"/>
        <v>-468.6791912204455</v>
      </c>
      <c r="AI21" s="7">
        <f t="shared" si="28"/>
        <v>-1.0117227835947449E-16</v>
      </c>
      <c r="AJ21" s="7">
        <f t="shared" si="29"/>
        <v>-0.9999977237645754</v>
      </c>
      <c r="AK21" s="7">
        <f t="shared" si="30"/>
        <v>0.0021336507839578955</v>
      </c>
    </row>
    <row r="22" spans="1:37" ht="12">
      <c r="A22" s="43">
        <f t="shared" si="9"/>
        <v>15</v>
      </c>
      <c r="B22" s="2">
        <f>COS(Angles!D11/180*PI())*COS(Angles!C11/180*PI())</f>
        <v>1.5847572356139366E-17</v>
      </c>
      <c r="C22" s="2">
        <f>COS(Angles!C11/180*PI())*SIN(Angles!D11/180*PI())</f>
        <v>0.25881904510252074</v>
      </c>
      <c r="D22" s="2">
        <f>SIN(Angles!C11/180*PI())</f>
        <v>0.9659258262890683</v>
      </c>
      <c r="E22" s="2">
        <f t="shared" si="0"/>
        <v>1.327179676972449</v>
      </c>
      <c r="F22" s="2">
        <f t="shared" si="1"/>
        <v>1.1431123443698152</v>
      </c>
      <c r="G22" s="2">
        <f t="shared" si="2"/>
        <v>3.3732016277116266</v>
      </c>
      <c r="H22" s="2">
        <f t="shared" si="3"/>
        <v>0.625</v>
      </c>
      <c r="I22" s="2">
        <f t="shared" si="4"/>
        <v>5.617881648160155E-17</v>
      </c>
      <c r="J22" s="2">
        <f t="shared" si="5"/>
        <v>2.1738763785368206E-17</v>
      </c>
      <c r="K22" s="2">
        <f t="shared" si="10"/>
        <v>-5.843493649053891</v>
      </c>
      <c r="L22" s="2">
        <f t="shared" si="11"/>
        <v>9.45928353925872</v>
      </c>
      <c r="M22" s="2">
        <f t="shared" si="12"/>
        <v>-4.599106818070463</v>
      </c>
      <c r="N22" s="6">
        <v>0.9798962240485201</v>
      </c>
      <c r="O22" s="6">
        <v>1.3271818849805794</v>
      </c>
      <c r="P22" s="6">
        <v>3.5364173525000093</v>
      </c>
      <c r="Q22" s="7">
        <f t="shared" si="6"/>
        <v>2.202492089924682</v>
      </c>
      <c r="R22" s="7">
        <f t="shared" si="7"/>
        <v>2.5632415710168654</v>
      </c>
      <c r="S22" s="7">
        <f t="shared" si="8"/>
        <v>4.184138692315862</v>
      </c>
      <c r="T22" s="2">
        <f t="shared" si="13"/>
        <v>-905516542516724.6</v>
      </c>
      <c r="U22" s="2">
        <f t="shared" si="14"/>
        <v>7.793336158395813E-17</v>
      </c>
      <c r="V22" s="2">
        <f t="shared" si="15"/>
        <v>-3.8292786200877176</v>
      </c>
      <c r="W22" s="7">
        <f t="shared" si="16"/>
        <v>1.9691587981731138E-17</v>
      </c>
      <c r="X22" s="7">
        <f t="shared" si="17"/>
        <v>-0.967551961335396</v>
      </c>
      <c r="Y22" s="7">
        <f t="shared" si="18"/>
        <v>0.25267212374147713</v>
      </c>
      <c r="Z22" s="2">
        <f t="shared" si="19"/>
        <v>41280.83006277748</v>
      </c>
      <c r="AA22" s="2">
        <f t="shared" si="20"/>
        <v>-2.6839067337545125E-21</v>
      </c>
      <c r="AB22" s="2">
        <f t="shared" si="21"/>
        <v>-1.5479257384106786E-10</v>
      </c>
      <c r="AC22" s="7">
        <f t="shared" si="22"/>
        <v>-2.6839067337545125E-21</v>
      </c>
      <c r="AD22" s="7">
        <f t="shared" si="23"/>
        <v>-1.5479257384106786E-10</v>
      </c>
      <c r="AE22" s="7">
        <f t="shared" si="24"/>
        <v>1</v>
      </c>
      <c r="AF22" s="2">
        <f t="shared" si="25"/>
        <v>5.3733865996149024E+17</v>
      </c>
      <c r="AG22" s="2">
        <f t="shared" si="26"/>
        <v>-1.6614589326823526E-14</v>
      </c>
      <c r="AH22" s="2">
        <f t="shared" si="27"/>
        <v>-154.96501655487288</v>
      </c>
      <c r="AI22" s="7">
        <f t="shared" si="28"/>
        <v>-1.072128650308281E-16</v>
      </c>
      <c r="AJ22" s="7">
        <f t="shared" si="29"/>
        <v>-0.9999791795981777</v>
      </c>
      <c r="AK22" s="7">
        <f t="shared" si="30"/>
        <v>0.006452935003191631</v>
      </c>
    </row>
    <row r="23" spans="1:37" ht="12">
      <c r="A23" s="43">
        <f t="shared" si="9"/>
        <v>20</v>
      </c>
      <c r="B23" s="2">
        <f>COS(Angles!D12/180*PI())*COS(Angles!C12/180*PI())</f>
        <v>2.094200203259271E-17</v>
      </c>
      <c r="C23" s="2">
        <f>COS(Angles!C12/180*PI())*SIN(Angles!D12/180*PI())</f>
        <v>0.3420201433256688</v>
      </c>
      <c r="D23" s="2">
        <f>SIN(Angles!C12/180*PI())</f>
        <v>0.9396926207859083</v>
      </c>
      <c r="E23" s="2">
        <f t="shared" si="0"/>
        <v>1.4071644455048173</v>
      </c>
      <c r="F23" s="2">
        <f t="shared" si="1"/>
        <v>1.2125991120323103</v>
      </c>
      <c r="G23" s="2">
        <f t="shared" si="2"/>
        <v>3.248725331683127</v>
      </c>
      <c r="H23" s="2">
        <f t="shared" si="3"/>
        <v>0.8034845121081743</v>
      </c>
      <c r="I23" s="2">
        <f t="shared" si="4"/>
        <v>7.222209432245486E-17</v>
      </c>
      <c r="J23" s="2">
        <f t="shared" si="5"/>
        <v>3.796170864458317E-17</v>
      </c>
      <c r="K23" s="2">
        <f t="shared" si="10"/>
        <v>-5.868488889220254</v>
      </c>
      <c r="L23" s="2">
        <f t="shared" si="11"/>
        <v>9.571631228296043</v>
      </c>
      <c r="M23" s="2">
        <f t="shared" si="12"/>
        <v>-4.634938079293045</v>
      </c>
      <c r="N23" s="6">
        <v>0.9337274248154103</v>
      </c>
      <c r="O23" s="6">
        <v>1.407164469406454</v>
      </c>
      <c r="P23" s="6">
        <v>3.52759702257743</v>
      </c>
      <c r="Q23" s="7">
        <f t="shared" si="6"/>
        <v>2.1499797659828555</v>
      </c>
      <c r="R23" s="7">
        <f t="shared" si="7"/>
        <v>2.639348544553355</v>
      </c>
      <c r="S23" s="7">
        <f t="shared" si="8"/>
        <v>4.178917514969394</v>
      </c>
      <c r="T23" s="2">
        <f t="shared" si="13"/>
        <v>-1646581009480577.8</v>
      </c>
      <c r="U23" s="2">
        <f t="shared" si="14"/>
        <v>7.847527393122554E-17</v>
      </c>
      <c r="V23" s="2">
        <f t="shared" si="15"/>
        <v>-2.881197873211282</v>
      </c>
      <c r="W23" s="7">
        <f t="shared" si="16"/>
        <v>2.5731256060223257E-17</v>
      </c>
      <c r="X23" s="7">
        <f t="shared" si="17"/>
        <v>-0.9447159152415637</v>
      </c>
      <c r="Y23" s="7">
        <f t="shared" si="18"/>
        <v>0.32788998076991394</v>
      </c>
      <c r="Z23" s="2">
        <f t="shared" si="19"/>
        <v>2.9280267846775136</v>
      </c>
      <c r="AA23" s="2">
        <f t="shared" si="20"/>
        <v>-1.7036533155636955E-23</v>
      </c>
      <c r="AB23" s="2">
        <f t="shared" si="21"/>
        <v>-7.343514159649181E-15</v>
      </c>
      <c r="AC23" s="7">
        <f t="shared" si="22"/>
        <v>-1.7036533155636955E-23</v>
      </c>
      <c r="AD23" s="7">
        <f t="shared" si="23"/>
        <v>-7.343514159649181E-15</v>
      </c>
      <c r="AE23" s="7">
        <f t="shared" si="24"/>
        <v>1</v>
      </c>
      <c r="AF23" s="2">
        <f t="shared" si="25"/>
        <v>2.741913737202137E+17</v>
      </c>
      <c r="AG23" s="2">
        <f t="shared" si="26"/>
        <v>-6.7064503028303034E-15</v>
      </c>
      <c r="AH23" s="2">
        <f t="shared" si="27"/>
        <v>-57.79597460199265</v>
      </c>
      <c r="AI23" s="7">
        <f t="shared" si="28"/>
        <v>-1.1601926825051674E-16</v>
      </c>
      <c r="AJ23" s="7">
        <f t="shared" si="29"/>
        <v>-0.9998503497921631</v>
      </c>
      <c r="AK23" s="7">
        <f t="shared" si="30"/>
        <v>0.01729965376789412</v>
      </c>
    </row>
    <row r="24" spans="1:37" ht="12">
      <c r="A24" s="43">
        <f t="shared" si="9"/>
        <v>25</v>
      </c>
      <c r="B24" s="2">
        <f>COS(Angles!D13/180*PI())*COS(Angles!C13/180*PI())</f>
        <v>2.5877050428451452E-17</v>
      </c>
      <c r="C24" s="2">
        <f>COS(Angles!C13/180*PI())*SIN(Angles!D13/180*PI())</f>
        <v>0.42261826174069944</v>
      </c>
      <c r="D24" s="2">
        <f>SIN(Angles!C13/180*PI())</f>
        <v>0.9063077870366499</v>
      </c>
      <c r="E24" s="2">
        <f t="shared" si="0"/>
        <v>1.5057699122507684</v>
      </c>
      <c r="F24" s="2">
        <f t="shared" si="1"/>
        <v>1.2982626112678552</v>
      </c>
      <c r="G24" s="2">
        <f t="shared" si="2"/>
        <v>3.0952705740597413</v>
      </c>
      <c r="H24" s="2">
        <f t="shared" si="3"/>
        <v>0.9575555538987226</v>
      </c>
      <c r="I24" s="2">
        <f t="shared" si="4"/>
        <v>8.607094037346347E-17</v>
      </c>
      <c r="J24" s="2">
        <f t="shared" si="5"/>
        <v>5.796140457655744E-17</v>
      </c>
      <c r="K24" s="2">
        <f t="shared" si="10"/>
        <v>-5.899303097578365</v>
      </c>
      <c r="L24" s="2">
        <f t="shared" si="11"/>
        <v>9.717211498198639</v>
      </c>
      <c r="M24" s="2">
        <f t="shared" si="12"/>
        <v>-4.670237866115078</v>
      </c>
      <c r="N24" s="6">
        <v>0.8836670404812369</v>
      </c>
      <c r="O24" s="6">
        <v>1.5057767313138195</v>
      </c>
      <c r="P24" s="6">
        <v>3.509862968250664</v>
      </c>
      <c r="Q24" s="7">
        <f t="shared" si="6"/>
        <v>2.0915518901794075</v>
      </c>
      <c r="R24" s="7">
        <f t="shared" si="7"/>
        <v>2.7302637700465517</v>
      </c>
      <c r="S24" s="7">
        <f t="shared" si="8"/>
        <v>4.168400082617509</v>
      </c>
      <c r="T24" s="2">
        <f t="shared" si="13"/>
        <v>-2768280982696087.5</v>
      </c>
      <c r="U24" s="2">
        <f t="shared" si="14"/>
        <v>7.68321575080807E-17</v>
      </c>
      <c r="V24" s="2">
        <f t="shared" si="15"/>
        <v>-2.309613564085931</v>
      </c>
      <c r="W24" s="7">
        <f t="shared" si="16"/>
        <v>3.052763824932041E-17</v>
      </c>
      <c r="X24" s="7">
        <f t="shared" si="17"/>
        <v>-0.9176762656017233</v>
      </c>
      <c r="Y24" s="7">
        <f t="shared" si="18"/>
        <v>0.39732892111105544</v>
      </c>
      <c r="Z24" s="2">
        <f t="shared" si="19"/>
        <v>166478.5038077832</v>
      </c>
      <c r="AA24" s="2">
        <f t="shared" si="20"/>
        <v>-3.1177980716443625E-21</v>
      </c>
      <c r="AB24" s="2">
        <f t="shared" si="21"/>
        <v>-2.7750085228312125E-10</v>
      </c>
      <c r="AC24" s="7">
        <f t="shared" si="22"/>
        <v>-3.1177980716443625E-21</v>
      </c>
      <c r="AD24" s="7">
        <f t="shared" si="23"/>
        <v>-2.7750085228312125E-10</v>
      </c>
      <c r="AE24" s="7">
        <f t="shared" si="24"/>
        <v>1</v>
      </c>
      <c r="AF24" s="2">
        <f t="shared" si="25"/>
        <v>1.5325107043979843E+17</v>
      </c>
      <c r="AG24" s="2">
        <f t="shared" si="26"/>
        <v>-3.0707838553902194E-15</v>
      </c>
      <c r="AH24" s="2">
        <f t="shared" si="27"/>
        <v>-23.969041957649072</v>
      </c>
      <c r="AI24" s="7">
        <f t="shared" si="28"/>
        <v>-1.2800323197800716E-16</v>
      </c>
      <c r="AJ24" s="7">
        <f t="shared" si="29"/>
        <v>-0.999130835148168</v>
      </c>
      <c r="AK24" s="7">
        <f t="shared" si="30"/>
        <v>0.04168422070909216</v>
      </c>
    </row>
    <row r="25" spans="1:37" ht="12">
      <c r="A25" s="43">
        <f t="shared" si="9"/>
        <v>30</v>
      </c>
      <c r="B25" s="2">
        <f>COS(Angles!D14/180*PI())*COS(Angles!C14/180*PI())</f>
        <v>3.061515884555944E-17</v>
      </c>
      <c r="C25" s="2">
        <f>COS(Angles!C14/180*PI())*SIN(Angles!D14/180*PI())</f>
        <v>0.5000000000000001</v>
      </c>
      <c r="D25" s="2">
        <f>SIN(Angles!C14/180*PI())</f>
        <v>0.8660254037844386</v>
      </c>
      <c r="E25" s="2">
        <f t="shared" si="0"/>
        <v>1.62</v>
      </c>
      <c r="F25" s="2">
        <f t="shared" si="1"/>
        <v>1.3975</v>
      </c>
      <c r="G25" s="2">
        <f t="shared" si="2"/>
        <v>2.9175</v>
      </c>
      <c r="H25" s="2">
        <f t="shared" si="3"/>
        <v>1.0825317547305484</v>
      </c>
      <c r="I25" s="2">
        <f t="shared" si="4"/>
        <v>9.730456445522173E-17</v>
      </c>
      <c r="J25" s="2">
        <f t="shared" si="5"/>
        <v>8.113017094073252E-17</v>
      </c>
      <c r="K25" s="2">
        <f t="shared" si="10"/>
        <v>-5.9350000000000005</v>
      </c>
      <c r="L25" s="2">
        <f t="shared" si="11"/>
        <v>9.89563125</v>
      </c>
      <c r="M25" s="2">
        <f t="shared" si="12"/>
        <v>-4.706636625</v>
      </c>
      <c r="N25" s="6">
        <v>0.8348225919358717</v>
      </c>
      <c r="O25" s="6">
        <v>1.6200001304071097</v>
      </c>
      <c r="P25" s="6">
        <v>3.480177267287288</v>
      </c>
      <c r="Q25" s="7">
        <f t="shared" si="6"/>
        <v>2.0329252589786533</v>
      </c>
      <c r="R25" s="7">
        <f t="shared" si="7"/>
        <v>2.831925603856459</v>
      </c>
      <c r="S25" s="7">
        <f t="shared" si="8"/>
        <v>4.150734914819951</v>
      </c>
      <c r="T25" s="2">
        <f t="shared" si="13"/>
        <v>-4275753673161182.5</v>
      </c>
      <c r="U25" s="2">
        <f t="shared" si="14"/>
        <v>7.486371037376032E-17</v>
      </c>
      <c r="V25" s="2">
        <f t="shared" si="15"/>
        <v>-1.9238941162663004</v>
      </c>
      <c r="W25" s="7">
        <f t="shared" si="16"/>
        <v>3.452702806981024E-17</v>
      </c>
      <c r="X25" s="7">
        <f t="shared" si="17"/>
        <v>-0.8872970071084227</v>
      </c>
      <c r="Y25" s="7">
        <f t="shared" si="18"/>
        <v>0.4611984618105698</v>
      </c>
      <c r="Z25" s="2">
        <f t="shared" si="19"/>
        <v>46.639127446119076</v>
      </c>
      <c r="AA25" s="2">
        <f t="shared" si="20"/>
        <v>-4.1155337829361526E-23</v>
      </c>
      <c r="AB25" s="2">
        <f t="shared" si="21"/>
        <v>-5.306988104124567E-14</v>
      </c>
      <c r="AC25" s="7">
        <f t="shared" si="22"/>
        <v>-4.1155337829361526E-23</v>
      </c>
      <c r="AD25" s="7">
        <f t="shared" si="23"/>
        <v>-5.306988104124567E-14</v>
      </c>
      <c r="AE25" s="7">
        <f t="shared" si="24"/>
        <v>1</v>
      </c>
      <c r="AF25" s="2">
        <f t="shared" si="25"/>
        <v>88827666016642850</v>
      </c>
      <c r="AG25" s="2">
        <f t="shared" si="26"/>
        <v>-1.5576701093683807E-15</v>
      </c>
      <c r="AH25" s="2">
        <f t="shared" si="27"/>
        <v>-10.798271471182682</v>
      </c>
      <c r="AI25" s="7">
        <f t="shared" si="28"/>
        <v>-1.4363719027769478E-16</v>
      </c>
      <c r="AJ25" s="7">
        <f t="shared" si="29"/>
        <v>-0.9957393190303936</v>
      </c>
      <c r="AK25" s="7">
        <f t="shared" si="30"/>
        <v>0.09221284366555463</v>
      </c>
    </row>
    <row r="26" spans="1:37" ht="12">
      <c r="A26" s="43">
        <f t="shared" si="9"/>
        <v>35</v>
      </c>
      <c r="B26" s="2">
        <f>COS(Angles!D15/180*PI())*COS(Angles!C15/180*PI())</f>
        <v>3.5120267417914375E-17</v>
      </c>
      <c r="C26" s="2">
        <f>COS(Angles!C15/180*PI())*SIN(Angles!D15/180*PI())</f>
        <v>0.5735764363510462</v>
      </c>
      <c r="D26" s="2">
        <f>SIN(Angles!C15/180*PI())</f>
        <v>0.8191520442889918</v>
      </c>
      <c r="E26" s="2">
        <f t="shared" si="0"/>
        <v>1.746383885339465</v>
      </c>
      <c r="F26" s="2">
        <f t="shared" si="1"/>
        <v>1.5072960003886604</v>
      </c>
      <c r="G26" s="2">
        <f t="shared" si="2"/>
        <v>2.7208150784404577</v>
      </c>
      <c r="H26" s="2">
        <f t="shared" si="3"/>
        <v>1.1746157759823856</v>
      </c>
      <c r="I26" s="2">
        <f t="shared" si="4"/>
        <v>1.0558163858449353E-16</v>
      </c>
      <c r="J26" s="2">
        <f t="shared" si="5"/>
        <v>1.0676403649509435E-16</v>
      </c>
      <c r="K26" s="2">
        <f t="shared" si="10"/>
        <v>-5.974494964168583</v>
      </c>
      <c r="L26" s="2">
        <f t="shared" si="11"/>
        <v>10.10525651783619</v>
      </c>
      <c r="M26" s="2">
        <f t="shared" si="12"/>
        <v>-4.752524343674898</v>
      </c>
      <c r="N26" s="6">
        <v>0.7919816413442825</v>
      </c>
      <c r="O26" s="6">
        <v>1.7463838857458422</v>
      </c>
      <c r="P26" s="6">
        <v>3.4361296743972707</v>
      </c>
      <c r="Q26" s="7">
        <f t="shared" si="6"/>
        <v>1.9800760578254755</v>
      </c>
      <c r="R26" s="7">
        <f t="shared" si="7"/>
        <v>2.940317122509069</v>
      </c>
      <c r="S26" s="7">
        <f t="shared" si="8"/>
        <v>4.124383947035089</v>
      </c>
      <c r="T26" s="2">
        <f t="shared" si="13"/>
        <v>-6102880435134849</v>
      </c>
      <c r="U26" s="2">
        <f t="shared" si="14"/>
        <v>7.306698792133773E-17</v>
      </c>
      <c r="V26" s="2">
        <f t="shared" si="15"/>
        <v>-1.6420972976854682</v>
      </c>
      <c r="W26" s="7">
        <f t="shared" si="16"/>
        <v>3.800378185312372E-17</v>
      </c>
      <c r="X26" s="7">
        <f t="shared" si="17"/>
        <v>-0.8540916939128145</v>
      </c>
      <c r="Y26" s="7">
        <f t="shared" si="18"/>
        <v>0.5201224647995308</v>
      </c>
      <c r="Z26" s="2">
        <f t="shared" si="19"/>
        <v>0.00036982064787320564</v>
      </c>
      <c r="AA26" s="2">
        <f t="shared" si="20"/>
        <v>-9.39590483486444E-26</v>
      </c>
      <c r="AB26" s="2">
        <f t="shared" si="21"/>
        <v>-2.9771077421060616E-19</v>
      </c>
      <c r="AC26" s="7">
        <f t="shared" si="22"/>
        <v>-9.39590483486444E-26</v>
      </c>
      <c r="AD26" s="7">
        <f t="shared" si="23"/>
        <v>-2.9771077421060616E-19</v>
      </c>
      <c r="AE26" s="7">
        <f t="shared" si="24"/>
        <v>1</v>
      </c>
      <c r="AF26" s="2">
        <f t="shared" si="25"/>
        <v>51583705939423770</v>
      </c>
      <c r="AG26" s="2">
        <f t="shared" si="26"/>
        <v>-8.533585163360924E-16</v>
      </c>
      <c r="AH26" s="2">
        <f t="shared" si="27"/>
        <v>-5.1472910817317254</v>
      </c>
      <c r="AI26" s="7">
        <f t="shared" si="28"/>
        <v>-1.6274504728010286E-16</v>
      </c>
      <c r="AJ26" s="7">
        <f t="shared" si="29"/>
        <v>-0.9816461831980565</v>
      </c>
      <c r="AK26" s="7">
        <f t="shared" si="30"/>
        <v>0.19071122413924071</v>
      </c>
    </row>
    <row r="27" spans="1:37" ht="12">
      <c r="A27" s="43">
        <f t="shared" si="9"/>
        <v>40</v>
      </c>
      <c r="B27" s="2">
        <f>COS(Angles!D16/180*PI())*COS(Angles!C16/180*PI())</f>
        <v>3.9358089549021716E-17</v>
      </c>
      <c r="C27" s="2">
        <f>COS(Angles!C16/180*PI())*SIN(Angles!D16/180*PI())</f>
        <v>0.6427876096865394</v>
      </c>
      <c r="D27" s="2">
        <f>SIN(Angles!C16/180*PI())</f>
        <v>0.766044443118978</v>
      </c>
      <c r="E27" s="2">
        <f t="shared" si="0"/>
        <v>1.8810814578664556</v>
      </c>
      <c r="F27" s="2">
        <f t="shared" si="1"/>
        <v>1.6243145165214834</v>
      </c>
      <c r="G27" s="2">
        <f t="shared" si="2"/>
        <v>2.5111919811953283</v>
      </c>
      <c r="H27" s="2">
        <f t="shared" si="3"/>
        <v>1.2310096912652602</v>
      </c>
      <c r="I27" s="2">
        <f t="shared" si="4"/>
        <v>1.1065066805226245E-16</v>
      </c>
      <c r="J27" s="2">
        <f t="shared" si="5"/>
        <v>1.340841292061355E-16</v>
      </c>
      <c r="K27" s="2">
        <f t="shared" si="10"/>
        <v>-6.016587955583267</v>
      </c>
      <c r="L27" s="2">
        <f t="shared" si="11"/>
        <v>10.342805320580265</v>
      </c>
      <c r="M27" s="2">
        <f t="shared" si="12"/>
        <v>-4.8223041747626745</v>
      </c>
      <c r="N27" s="6">
        <v>0.7593103682550522</v>
      </c>
      <c r="O27" s="6">
        <v>1.8810817343936435</v>
      </c>
      <c r="P27" s="6">
        <v>3.3761975330261107</v>
      </c>
      <c r="Q27" s="7">
        <f t="shared" si="6"/>
        <v>1.9388043271780722</v>
      </c>
      <c r="R27" s="7">
        <f t="shared" si="7"/>
        <v>3.0516038101021437</v>
      </c>
      <c r="S27" s="7">
        <f t="shared" si="8"/>
        <v>4.08825747396083</v>
      </c>
      <c r="T27" s="2">
        <f t="shared" si="13"/>
        <v>-8118004740958324</v>
      </c>
      <c r="U27" s="2">
        <f t="shared" si="14"/>
        <v>7.146548150643617E-17</v>
      </c>
      <c r="V27" s="2">
        <f t="shared" si="15"/>
        <v>-1.4231257661970136</v>
      </c>
      <c r="W27" s="7">
        <f t="shared" si="16"/>
        <v>4.108781412954418E-17</v>
      </c>
      <c r="X27" s="7">
        <f t="shared" si="17"/>
        <v>-0.8182009794365125</v>
      </c>
      <c r="Y27" s="7">
        <f t="shared" si="18"/>
        <v>0.5749323066667341</v>
      </c>
      <c r="Z27" s="2">
        <f t="shared" si="19"/>
        <v>146.43263373655006</v>
      </c>
      <c r="AA27" s="2">
        <f t="shared" si="20"/>
        <v>-4.915022672841667E-23</v>
      </c>
      <c r="AB27" s="2">
        <f t="shared" si="21"/>
        <v>-8.647896228035317E-14</v>
      </c>
      <c r="AC27" s="7">
        <f t="shared" si="22"/>
        <v>-4.915022672841667E-23</v>
      </c>
      <c r="AD27" s="7">
        <f t="shared" si="23"/>
        <v>-8.647896228035317E-14</v>
      </c>
      <c r="AE27" s="7">
        <f t="shared" si="24"/>
        <v>1</v>
      </c>
      <c r="AF27" s="2">
        <f t="shared" si="25"/>
        <v>29206367692839964</v>
      </c>
      <c r="AG27" s="2">
        <f t="shared" si="26"/>
        <v>-4.929794527738797E-16</v>
      </c>
      <c r="AH27" s="2">
        <f t="shared" si="27"/>
        <v>-2.5280439355823834</v>
      </c>
      <c r="AI27" s="7">
        <f t="shared" si="28"/>
        <v>-1.8133307942254886E-16</v>
      </c>
      <c r="AJ27" s="7">
        <f t="shared" si="29"/>
        <v>-0.9298926946655544</v>
      </c>
      <c r="AK27" s="7">
        <f t="shared" si="30"/>
        <v>0.3678309073577615</v>
      </c>
    </row>
    <row r="28" spans="1:37" ht="12">
      <c r="A28" s="43">
        <f t="shared" si="9"/>
        <v>45</v>
      </c>
      <c r="B28" s="2">
        <f>COS(Angles!D17/180*PI())*COS(Angles!C17/180*PI())</f>
        <v>4.329637285359678E-17</v>
      </c>
      <c r="C28" s="2">
        <f>COS(Angles!C17/180*PI())*SIN(Angles!D17/180*PI())</f>
        <v>0.7071067811865476</v>
      </c>
      <c r="D28" s="2">
        <f>SIN(Angles!C17/180*PI())</f>
        <v>0.7071067811865475</v>
      </c>
      <c r="E28" s="2">
        <f t="shared" si="0"/>
        <v>2.02</v>
      </c>
      <c r="F28" s="2">
        <f t="shared" si="1"/>
        <v>1.745</v>
      </c>
      <c r="G28" s="2">
        <f t="shared" si="2"/>
        <v>2.295</v>
      </c>
      <c r="H28" s="2">
        <f t="shared" si="3"/>
        <v>1.25</v>
      </c>
      <c r="I28" s="2">
        <f t="shared" si="4"/>
        <v>1.1235763296320312E-16</v>
      </c>
      <c r="J28" s="2">
        <f t="shared" si="5"/>
        <v>1.62260341881465E-16</v>
      </c>
      <c r="K28" s="2">
        <f t="shared" si="10"/>
        <v>-6.0600000000000005</v>
      </c>
      <c r="L28" s="2">
        <f t="shared" si="11"/>
        <v>10.603075</v>
      </c>
      <c r="M28" s="2">
        <f t="shared" si="12"/>
        <v>-4.9333955</v>
      </c>
      <c r="N28" s="6">
        <v>0.7401074262726188</v>
      </c>
      <c r="O28" s="6">
        <v>2.02</v>
      </c>
      <c r="P28" s="6">
        <v>3.2998925737273828</v>
      </c>
      <c r="Q28" s="7">
        <f t="shared" si="6"/>
        <v>1.9141311736305977</v>
      </c>
      <c r="R28" s="7">
        <f t="shared" si="7"/>
        <v>3.1622776601683795</v>
      </c>
      <c r="S28" s="7">
        <f t="shared" si="8"/>
        <v>4.041794384940377</v>
      </c>
      <c r="T28" s="2">
        <f t="shared" si="13"/>
        <v>-10145052256968570</v>
      </c>
      <c r="U28" s="2">
        <f t="shared" si="14"/>
        <v>6.991234211265042E-17</v>
      </c>
      <c r="V28" s="2">
        <f t="shared" si="15"/>
        <v>-1.2439140587570054</v>
      </c>
      <c r="W28" s="7">
        <f t="shared" si="16"/>
        <v>4.380381262113165E-17</v>
      </c>
      <c r="X28" s="7">
        <f t="shared" si="17"/>
        <v>-0.7793785288838686</v>
      </c>
      <c r="Y28" s="7">
        <f t="shared" si="18"/>
        <v>0.6265533566383766</v>
      </c>
      <c r="Z28" s="2">
        <f t="shared" si="19"/>
        <v>0</v>
      </c>
      <c r="AA28" s="2">
        <f t="shared" si="20"/>
        <v>0</v>
      </c>
      <c r="AB28" s="2">
        <f t="shared" si="21"/>
        <v>0</v>
      </c>
      <c r="AC28" s="7">
        <f t="shared" si="22"/>
        <v>0</v>
      </c>
      <c r="AD28" s="7">
        <f t="shared" si="23"/>
        <v>0</v>
      </c>
      <c r="AE28" s="7">
        <f t="shared" si="24"/>
        <v>1</v>
      </c>
      <c r="AF28" s="2">
        <f t="shared" si="25"/>
        <v>15697664433846410</v>
      </c>
      <c r="AG28" s="2">
        <f t="shared" si="26"/>
        <v>-2.935335249151915E-16</v>
      </c>
      <c r="AH28" s="2">
        <f t="shared" si="27"/>
        <v>-1.2439140587570083</v>
      </c>
      <c r="AI28" s="7">
        <f t="shared" si="28"/>
        <v>-1.8391441532150752E-16</v>
      </c>
      <c r="AJ28" s="7">
        <f t="shared" si="29"/>
        <v>-0.7793785288838693</v>
      </c>
      <c r="AK28" s="7">
        <f t="shared" si="30"/>
        <v>0.6265533566383759</v>
      </c>
    </row>
    <row r="29" spans="1:37" ht="12">
      <c r="A29" s="43">
        <f t="shared" si="9"/>
        <v>50</v>
      </c>
      <c r="B29" s="2">
        <f>COS(Angles!D18/180*PI())*COS(Angles!C18/180*PI())</f>
        <v>4.690514461769126E-17</v>
      </c>
      <c r="C29" s="2">
        <f>COS(Angles!C18/180*PI())*SIN(Angles!D18/180*PI())</f>
        <v>0.766044443118978</v>
      </c>
      <c r="D29" s="2">
        <f>SIN(Angles!C18/180*PI())</f>
        <v>0.6427876096865393</v>
      </c>
      <c r="E29" s="2">
        <f t="shared" si="0"/>
        <v>2.158918542133544</v>
      </c>
      <c r="F29" s="2">
        <f t="shared" si="1"/>
        <v>1.8656854834785166</v>
      </c>
      <c r="G29" s="2">
        <f t="shared" si="2"/>
        <v>2.078808018804671</v>
      </c>
      <c r="H29" s="2">
        <f t="shared" si="3"/>
        <v>1.23100969126526</v>
      </c>
      <c r="I29" s="2">
        <f t="shared" si="4"/>
        <v>1.1065066805226244E-16</v>
      </c>
      <c r="J29" s="2">
        <f t="shared" si="5"/>
        <v>1.9043655455679445E-16</v>
      </c>
      <c r="K29" s="2">
        <f t="shared" si="10"/>
        <v>-6.103412044416732</v>
      </c>
      <c r="L29" s="2">
        <f t="shared" si="11"/>
        <v>10.878857245038077</v>
      </c>
      <c r="M29" s="2">
        <f t="shared" si="12"/>
        <v>-5.1015613972349545</v>
      </c>
      <c r="N29" s="6">
        <v>0.7366334767663805</v>
      </c>
      <c r="O29" s="6">
        <v>2.1589181522037704</v>
      </c>
      <c r="P29" s="6">
        <v>3.207860033138284</v>
      </c>
      <c r="Q29" s="7">
        <f t="shared" si="6"/>
        <v>1.9096335721890696</v>
      </c>
      <c r="R29" s="7">
        <f t="shared" si="7"/>
        <v>3.269206880081336</v>
      </c>
      <c r="S29" s="7">
        <f t="shared" si="8"/>
        <v>3.985033903689636</v>
      </c>
      <c r="T29" s="2">
        <f t="shared" si="13"/>
        <v>-11993251225923228</v>
      </c>
      <c r="U29" s="2">
        <f t="shared" si="14"/>
        <v>6.818818045382963E-17</v>
      </c>
      <c r="V29" s="2">
        <f t="shared" si="15"/>
        <v>-1.0903037981837793</v>
      </c>
      <c r="W29" s="7">
        <f t="shared" si="16"/>
        <v>4.609032757758972E-17</v>
      </c>
      <c r="X29" s="7">
        <f t="shared" si="17"/>
        <v>-0.7369672996540318</v>
      </c>
      <c r="Y29" s="7">
        <f t="shared" si="18"/>
        <v>0.6759283980131656</v>
      </c>
      <c r="Z29" s="2">
        <f t="shared" si="19"/>
        <v>234.11801491156288</v>
      </c>
      <c r="AA29" s="2">
        <f t="shared" si="20"/>
        <v>4.556255572971446E-23</v>
      </c>
      <c r="AB29" s="2">
        <f t="shared" si="21"/>
        <v>-8.194963452369926E-14</v>
      </c>
      <c r="AC29" s="7">
        <f t="shared" si="22"/>
        <v>4.556255572971446E-23</v>
      </c>
      <c r="AD29" s="7">
        <f t="shared" si="23"/>
        <v>-8.194963452369926E-14</v>
      </c>
      <c r="AE29" s="7">
        <f t="shared" si="24"/>
        <v>1</v>
      </c>
      <c r="AF29" s="2">
        <f t="shared" si="25"/>
        <v>7754632350984959</v>
      </c>
      <c r="AG29" s="2">
        <f t="shared" si="26"/>
        <v>-1.7587201558482925E-16</v>
      </c>
      <c r="AH29" s="2">
        <f t="shared" si="27"/>
        <v>-0.5930301232053168</v>
      </c>
      <c r="AI29" s="7">
        <f t="shared" si="28"/>
        <v>-1.5127217022273805E-16</v>
      </c>
      <c r="AJ29" s="7">
        <f t="shared" si="29"/>
        <v>-0.5100808872088932</v>
      </c>
      <c r="AK29" s="7">
        <f t="shared" si="30"/>
        <v>0.8601264375103165</v>
      </c>
    </row>
    <row r="30" spans="1:37" ht="12">
      <c r="A30" s="43">
        <f t="shared" si="9"/>
        <v>55</v>
      </c>
      <c r="B30" s="2">
        <f>COS(Angles!D19/180*PI())*COS(Angles!C19/180*PI())</f>
        <v>5.015693990914444E-17</v>
      </c>
      <c r="C30" s="2">
        <f>COS(Angles!C19/180*PI())*SIN(Angles!D19/180*PI())</f>
        <v>0.8191520442889918</v>
      </c>
      <c r="D30" s="2">
        <f>SIN(Angles!C19/180*PI())</f>
        <v>0.573576436351046</v>
      </c>
      <c r="E30" s="2">
        <f t="shared" si="0"/>
        <v>2.2936161146605345</v>
      </c>
      <c r="F30" s="2">
        <f t="shared" si="1"/>
        <v>1.9827039996113396</v>
      </c>
      <c r="G30" s="2">
        <f t="shared" si="2"/>
        <v>1.8691849215595422</v>
      </c>
      <c r="H30" s="2">
        <f t="shared" si="3"/>
        <v>1.1746157759823852</v>
      </c>
      <c r="I30" s="2">
        <f t="shared" si="4"/>
        <v>1.055816385844935E-16</v>
      </c>
      <c r="J30" s="2">
        <f t="shared" si="5"/>
        <v>2.1775664726783562E-16</v>
      </c>
      <c r="K30" s="2">
        <f t="shared" si="10"/>
        <v>-6.145505035831416</v>
      </c>
      <c r="L30" s="2">
        <f t="shared" si="11"/>
        <v>11.161072700282528</v>
      </c>
      <c r="M30" s="2">
        <f t="shared" si="12"/>
        <v>-5.335680908601739</v>
      </c>
      <c r="N30" s="6">
        <v>0.7499581228755343</v>
      </c>
      <c r="O30" s="6">
        <v>2.2936161125250574</v>
      </c>
      <c r="P30" s="6">
        <v>3.101931359544414</v>
      </c>
      <c r="Q30" s="7">
        <f t="shared" si="6"/>
        <v>1.9268274376890522</v>
      </c>
      <c r="R30" s="7">
        <f t="shared" si="7"/>
        <v>3.3696491227604226</v>
      </c>
      <c r="S30" s="7">
        <f t="shared" si="8"/>
        <v>3.918685473386296</v>
      </c>
      <c r="T30" s="2">
        <f t="shared" si="13"/>
        <v>-13489762660247014</v>
      </c>
      <c r="U30" s="2">
        <f t="shared" si="14"/>
        <v>6.601637150911541E-17</v>
      </c>
      <c r="V30" s="2">
        <f t="shared" si="15"/>
        <v>-0.952845025199076</v>
      </c>
      <c r="W30" s="7">
        <f t="shared" si="16"/>
        <v>4.779388053037591E-17</v>
      </c>
      <c r="X30" s="7">
        <f t="shared" si="17"/>
        <v>-0.6898313290672082</v>
      </c>
      <c r="Y30" s="7">
        <f t="shared" si="18"/>
        <v>0.7239701219231143</v>
      </c>
      <c r="Z30" s="2">
        <f t="shared" si="19"/>
        <v>0.006511125550853469</v>
      </c>
      <c r="AA30" s="2">
        <f t="shared" si="20"/>
        <v>2.0980994031047793E-25</v>
      </c>
      <c r="AB30" s="2">
        <f t="shared" si="21"/>
        <v>-1.8235175534693133E-18</v>
      </c>
      <c r="AC30" s="7">
        <f t="shared" si="22"/>
        <v>2.0980994031047793E-25</v>
      </c>
      <c r="AD30" s="7">
        <f t="shared" si="23"/>
        <v>-1.8235175534693133E-18</v>
      </c>
      <c r="AE30" s="7">
        <f t="shared" si="24"/>
        <v>1</v>
      </c>
      <c r="AF30" s="2">
        <f t="shared" si="25"/>
        <v>3358214529514418.5</v>
      </c>
      <c r="AG30" s="2">
        <f t="shared" si="26"/>
        <v>-1.0290082809555518E-16</v>
      </c>
      <c r="AH30" s="2">
        <f t="shared" si="27"/>
        <v>-0.26126524360313</v>
      </c>
      <c r="AI30" s="7">
        <f t="shared" si="28"/>
        <v>-9.955899004157555E-17</v>
      </c>
      <c r="AJ30" s="7">
        <f t="shared" si="29"/>
        <v>-0.25278031545032237</v>
      </c>
      <c r="AK30" s="7">
        <f t="shared" si="30"/>
        <v>0.9675237010641318</v>
      </c>
    </row>
    <row r="31" spans="1:37" ht="12">
      <c r="A31" s="43">
        <f t="shared" si="9"/>
        <v>60</v>
      </c>
      <c r="B31" s="2">
        <f>COS(Angles!D20/180*PI())*COS(Angles!C20/180*PI())</f>
        <v>5.3027010602300673E-17</v>
      </c>
      <c r="C31" s="2">
        <f>COS(Angles!C20/180*PI())*SIN(Angles!D20/180*PI())</f>
        <v>0.8660254037844387</v>
      </c>
      <c r="D31" s="2">
        <f>SIN(Angles!C20/180*PI())</f>
        <v>0.49999999999999994</v>
      </c>
      <c r="E31" s="2">
        <f t="shared" si="0"/>
        <v>2.42</v>
      </c>
      <c r="F31" s="2">
        <f t="shared" si="1"/>
        <v>2.0925000000000002</v>
      </c>
      <c r="G31" s="2">
        <f t="shared" si="2"/>
        <v>1.6724999999999999</v>
      </c>
      <c r="H31" s="2">
        <f t="shared" si="3"/>
        <v>1.0825317547305482</v>
      </c>
      <c r="I31" s="2">
        <f t="shared" si="4"/>
        <v>9.730456445522172E-17</v>
      </c>
      <c r="J31" s="2">
        <f t="shared" si="5"/>
        <v>2.433905128221975E-16</v>
      </c>
      <c r="K31" s="2">
        <f t="shared" si="10"/>
        <v>-6.1850000000000005</v>
      </c>
      <c r="L31" s="2">
        <f t="shared" si="11"/>
        <v>11.439131249999999</v>
      </c>
      <c r="M31" s="2">
        <f t="shared" si="12"/>
        <v>-5.6333516249999995</v>
      </c>
      <c r="N31" s="6">
        <v>0.7797874354484986</v>
      </c>
      <c r="O31" s="6">
        <v>2.4199982351904534</v>
      </c>
      <c r="P31" s="6">
        <v>2.9852125672033156</v>
      </c>
      <c r="Q31" s="7">
        <f t="shared" si="6"/>
        <v>1.9647732283533266</v>
      </c>
      <c r="R31" s="7">
        <f t="shared" si="7"/>
        <v>3.461241003328294</v>
      </c>
      <c r="S31" s="7">
        <f t="shared" si="8"/>
        <v>3.844252857924408</v>
      </c>
      <c r="T31" s="2">
        <f t="shared" si="13"/>
        <v>-14509961668504038</v>
      </c>
      <c r="U31" s="2">
        <f t="shared" si="14"/>
        <v>6.304551199487765E-17</v>
      </c>
      <c r="V31" s="2">
        <f t="shared" si="15"/>
        <v>-0.8246525431105349</v>
      </c>
      <c r="W31" s="7">
        <f t="shared" si="16"/>
        <v>4.863991840075061E-17</v>
      </c>
      <c r="X31" s="7">
        <f t="shared" si="17"/>
        <v>-0.6362234382223251</v>
      </c>
      <c r="Y31" s="7">
        <f t="shared" si="18"/>
        <v>0.7715048519980696</v>
      </c>
      <c r="Z31" s="2">
        <f t="shared" si="19"/>
        <v>4190.839291269654</v>
      </c>
      <c r="AA31" s="2">
        <f t="shared" si="20"/>
        <v>1.4759022796235819E-22</v>
      </c>
      <c r="AB31" s="2">
        <f t="shared" si="21"/>
        <v>-9.54698900768764E-13</v>
      </c>
      <c r="AC31" s="7">
        <f t="shared" si="22"/>
        <v>1.4759022796235819E-22</v>
      </c>
      <c r="AD31" s="7">
        <f t="shared" si="23"/>
        <v>-9.54698900768764E-13</v>
      </c>
      <c r="AE31" s="7">
        <f t="shared" si="24"/>
        <v>1</v>
      </c>
      <c r="AF31" s="2">
        <f t="shared" si="25"/>
        <v>1171740988147865</v>
      </c>
      <c r="AG31" s="2">
        <f t="shared" si="26"/>
        <v>-5.607061268242506E-17</v>
      </c>
      <c r="AH31" s="2">
        <f t="shared" si="27"/>
        <v>-0.09792517424427162</v>
      </c>
      <c r="AI31" s="7">
        <f t="shared" si="28"/>
        <v>-5.580369078175061E-17</v>
      </c>
      <c r="AJ31" s="7">
        <f t="shared" si="29"/>
        <v>-0.09745900538356733</v>
      </c>
      <c r="AK31" s="7">
        <f t="shared" si="30"/>
        <v>0.9952395401458113</v>
      </c>
    </row>
    <row r="32" spans="1:37" ht="12">
      <c r="A32" s="43">
        <f t="shared" si="9"/>
        <v>65</v>
      </c>
      <c r="B32" s="2">
        <f>COS(Angles!D21/180*PI())*COS(Angles!C21/180*PI())</f>
        <v>5.549351372618897E-17</v>
      </c>
      <c r="C32" s="2">
        <f>COS(Angles!C21/180*PI())*SIN(Angles!D21/180*PI())</f>
        <v>0.9063077870366499</v>
      </c>
      <c r="D32" s="2">
        <f>SIN(Angles!C21/180*PI())</f>
        <v>0.42261826174069944</v>
      </c>
      <c r="E32" s="2">
        <f t="shared" si="0"/>
        <v>2.5342300877492314</v>
      </c>
      <c r="F32" s="2">
        <f t="shared" si="1"/>
        <v>2.1917373887321445</v>
      </c>
      <c r="G32" s="2">
        <f t="shared" si="2"/>
        <v>1.4947294259402586</v>
      </c>
      <c r="H32" s="2">
        <f t="shared" si="3"/>
        <v>0.9575555538987225</v>
      </c>
      <c r="I32" s="2">
        <f t="shared" si="4"/>
        <v>8.607094037346344E-17</v>
      </c>
      <c r="J32" s="2">
        <f t="shared" si="5"/>
        <v>2.665592791863725E-16</v>
      </c>
      <c r="K32" s="2">
        <f t="shared" si="10"/>
        <v>-6.2206969024216345</v>
      </c>
      <c r="L32" s="2">
        <f t="shared" si="11"/>
        <v>11.701496849300984</v>
      </c>
      <c r="M32" s="2">
        <f t="shared" si="12"/>
        <v>-5.978607953605916</v>
      </c>
      <c r="N32" s="6">
        <v>0.8242301375254267</v>
      </c>
      <c r="O32" s="6">
        <v>2.5342299227487204</v>
      </c>
      <c r="P32" s="6">
        <v>2.8622431081252295</v>
      </c>
      <c r="Q32" s="7">
        <f t="shared" si="6"/>
        <v>2.0199869344806194</v>
      </c>
      <c r="R32" s="7">
        <f t="shared" si="7"/>
        <v>3.541989933197842</v>
      </c>
      <c r="S32" s="7">
        <f t="shared" si="8"/>
        <v>3.764242332429411</v>
      </c>
      <c r="T32" s="2">
        <f t="shared" si="13"/>
        <v>-15001270008915016</v>
      </c>
      <c r="U32" s="2">
        <f t="shared" si="14"/>
        <v>5.881820363403703E-17</v>
      </c>
      <c r="V32" s="2">
        <f t="shared" si="15"/>
        <v>-0.7002197268451446</v>
      </c>
      <c r="W32" s="7">
        <f t="shared" si="16"/>
        <v>4.818077582565325E-17</v>
      </c>
      <c r="X32" s="7">
        <f t="shared" si="17"/>
        <v>-0.5735831358899747</v>
      </c>
      <c r="Y32" s="7">
        <f t="shared" si="18"/>
        <v>0.8191473531805025</v>
      </c>
      <c r="Z32" s="2">
        <f t="shared" si="19"/>
        <v>34.98065055282747</v>
      </c>
      <c r="AA32" s="2">
        <f t="shared" si="20"/>
        <v>1.1748637137395348E-23</v>
      </c>
      <c r="AB32" s="2">
        <f t="shared" si="21"/>
        <v>-6.519476508616936E-15</v>
      </c>
      <c r="AC32" s="7">
        <f t="shared" si="22"/>
        <v>1.1748637137395348E-23</v>
      </c>
      <c r="AD32" s="7">
        <f t="shared" si="23"/>
        <v>-6.519476508616936E-15</v>
      </c>
      <c r="AE32" s="7">
        <f t="shared" si="24"/>
        <v>1</v>
      </c>
      <c r="AF32" s="2">
        <f t="shared" si="25"/>
        <v>270639291508626.7</v>
      </c>
      <c r="AG32" s="2">
        <f t="shared" si="26"/>
        <v>-2.5671606901310973E-17</v>
      </c>
      <c r="AH32" s="2">
        <f t="shared" si="27"/>
        <v>-0.025764653887034458</v>
      </c>
      <c r="AI32" s="7">
        <f t="shared" si="28"/>
        <v>-2.566309051152811E-17</v>
      </c>
      <c r="AJ32" s="7">
        <f t="shared" si="29"/>
        <v>-0.02575610662951505</v>
      </c>
      <c r="AK32" s="7">
        <f t="shared" si="30"/>
        <v>0.9996682564587559</v>
      </c>
    </row>
    <row r="33" spans="1:37" ht="12">
      <c r="A33" s="43">
        <f t="shared" si="9"/>
        <v>70</v>
      </c>
      <c r="B33" s="2">
        <f>COS(Angles!D22/180*PI())*COS(Angles!C22/180*PI())</f>
        <v>5.753767770272126E-17</v>
      </c>
      <c r="C33" s="2">
        <f>COS(Angles!C22/180*PI())*SIN(Angles!D22/180*PI())</f>
        <v>0.9396926207859084</v>
      </c>
      <c r="D33" s="2">
        <f>SIN(Angles!C22/180*PI())</f>
        <v>0.3420201433256687</v>
      </c>
      <c r="E33" s="2">
        <f t="shared" si="0"/>
        <v>2.6328355544951823</v>
      </c>
      <c r="F33" s="2">
        <f t="shared" si="1"/>
        <v>2.27740088796769</v>
      </c>
      <c r="G33" s="2">
        <f t="shared" si="2"/>
        <v>1.3412746683168724</v>
      </c>
      <c r="H33" s="2">
        <f t="shared" si="3"/>
        <v>0.8034845121081742</v>
      </c>
      <c r="I33" s="2">
        <f t="shared" si="4"/>
        <v>7.222209432245485E-17</v>
      </c>
      <c r="J33" s="2">
        <f t="shared" si="5"/>
        <v>2.865589751183469E-16</v>
      </c>
      <c r="K33" s="2">
        <f t="shared" si="10"/>
        <v>-6.251511110779745</v>
      </c>
      <c r="L33" s="2">
        <f t="shared" si="11"/>
        <v>11.936410424204333</v>
      </c>
      <c r="M33" s="2">
        <f t="shared" si="12"/>
        <v>-6.342587100985959</v>
      </c>
      <c r="N33" s="6">
        <v>0.8794612077952981</v>
      </c>
      <c r="O33" s="6">
        <v>2.632828104997222</v>
      </c>
      <c r="P33" s="6">
        <v>2.739214490677233</v>
      </c>
      <c r="Q33" s="7">
        <f t="shared" si="6"/>
        <v>2.08656855996209</v>
      </c>
      <c r="R33" s="7">
        <f t="shared" si="7"/>
        <v>3.610235795621423</v>
      </c>
      <c r="S33" s="7">
        <f t="shared" si="8"/>
        <v>3.682454042568606</v>
      </c>
      <c r="T33" s="2">
        <f t="shared" si="13"/>
        <v>-14997667241126132</v>
      </c>
      <c r="U33" s="2">
        <f t="shared" si="14"/>
        <v>5.2744872275561195E-17</v>
      </c>
      <c r="V33" s="2">
        <f t="shared" si="15"/>
        <v>-0.5747633631868077</v>
      </c>
      <c r="W33" s="7">
        <f t="shared" si="16"/>
        <v>4.5729537687134486E-17</v>
      </c>
      <c r="X33" s="7">
        <f t="shared" si="17"/>
        <v>-0.4983169309941349</v>
      </c>
      <c r="Y33" s="7">
        <f t="shared" si="18"/>
        <v>0.8669949459394712</v>
      </c>
      <c r="Z33" s="2">
        <f t="shared" si="19"/>
        <v>68832.04568885788</v>
      </c>
      <c r="AA33" s="2">
        <f t="shared" si="20"/>
        <v>4.435940286816614E-22</v>
      </c>
      <c r="AB33" s="2">
        <f t="shared" si="21"/>
        <v>-1.037513585384897E-11</v>
      </c>
      <c r="AC33" s="7">
        <f t="shared" si="22"/>
        <v>4.435940286816614E-22</v>
      </c>
      <c r="AD33" s="7">
        <f t="shared" si="23"/>
        <v>-1.037513585384897E-11</v>
      </c>
      <c r="AE33" s="7">
        <f t="shared" si="24"/>
        <v>1</v>
      </c>
      <c r="AF33" s="2">
        <f t="shared" si="25"/>
        <v>18237444847794.535</v>
      </c>
      <c r="AG33" s="2">
        <f t="shared" si="26"/>
        <v>-6.5247130308694964E-18</v>
      </c>
      <c r="AH33" s="2">
        <f t="shared" si="27"/>
        <v>-0.0021156852919216648</v>
      </c>
      <c r="AI33" s="7">
        <f t="shared" si="28"/>
        <v>-6.5246984282053935E-18</v>
      </c>
      <c r="AJ33" s="7">
        <f t="shared" si="29"/>
        <v>-0.0021156805569024356</v>
      </c>
      <c r="AK33" s="7">
        <f t="shared" si="30"/>
        <v>0.9999977619453861</v>
      </c>
    </row>
    <row r="34" spans="1:37" ht="12">
      <c r="A34" s="43">
        <f t="shared" si="9"/>
        <v>75</v>
      </c>
      <c r="B34" s="2">
        <f>COS(Angles!D23/180*PI())*COS(Angles!C23/180*PI())</f>
        <v>5.914394520973614E-17</v>
      </c>
      <c r="C34" s="2">
        <f>COS(Angles!C23/180*PI())*SIN(Angles!D23/180*PI())</f>
        <v>0.9659258262890683</v>
      </c>
      <c r="D34" s="2">
        <f>SIN(Angles!C23/180*PI())</f>
        <v>0.25881904510252074</v>
      </c>
      <c r="E34" s="2">
        <f t="shared" si="0"/>
        <v>2.712820323027551</v>
      </c>
      <c r="F34" s="2">
        <f t="shared" si="1"/>
        <v>2.346887655630185</v>
      </c>
      <c r="G34" s="2">
        <f t="shared" si="2"/>
        <v>1.216798372288374</v>
      </c>
      <c r="H34" s="2">
        <f t="shared" si="3"/>
        <v>0.625</v>
      </c>
      <c r="I34" s="2">
        <f t="shared" si="4"/>
        <v>5.617881648160155E-17</v>
      </c>
      <c r="J34" s="2">
        <f t="shared" si="5"/>
        <v>3.027819199775617E-16</v>
      </c>
      <c r="K34" s="2">
        <f t="shared" si="10"/>
        <v>-6.27650635094611</v>
      </c>
      <c r="L34" s="2">
        <f t="shared" si="11"/>
        <v>12.132703960741283</v>
      </c>
      <c r="M34" s="2">
        <f t="shared" si="12"/>
        <v>-6.687275931929539</v>
      </c>
      <c r="N34" s="6">
        <v>0.9392871122414674</v>
      </c>
      <c r="O34" s="6">
        <v>2.62437692840914</v>
      </c>
      <c r="P34" s="6">
        <v>2.712821843551874</v>
      </c>
      <c r="Q34" s="7">
        <f t="shared" si="6"/>
        <v>2.1563710717812894</v>
      </c>
      <c r="R34" s="7">
        <f t="shared" si="7"/>
        <v>3.60443684812544</v>
      </c>
      <c r="S34" s="7">
        <f t="shared" si="8"/>
        <v>3.664670668244617</v>
      </c>
      <c r="T34" s="2">
        <f t="shared" si="13"/>
        <v>-14622719122587422</v>
      </c>
      <c r="U34" s="2">
        <f t="shared" si="14"/>
        <v>4.412762631302506E-17</v>
      </c>
      <c r="V34" s="2">
        <f t="shared" si="15"/>
        <v>-0.44401801557659837</v>
      </c>
      <c r="W34" s="7">
        <f t="shared" si="16"/>
        <v>4.0330714810749164E-17</v>
      </c>
      <c r="X34" s="7">
        <f t="shared" si="17"/>
        <v>-0.40581298957766127</v>
      </c>
      <c r="Y34" s="7">
        <f t="shared" si="18"/>
        <v>0.9139561354299456</v>
      </c>
      <c r="Z34" s="2">
        <f t="shared" si="19"/>
        <v>7168809942990.937</v>
      </c>
      <c r="AA34" s="2">
        <f t="shared" si="20"/>
        <v>4.091627182116802E-18</v>
      </c>
      <c r="AB34" s="2">
        <f t="shared" si="21"/>
        <v>-0.0011042127239073354</v>
      </c>
      <c r="AC34" s="7">
        <f t="shared" si="22"/>
        <v>4.091624687687745E-18</v>
      </c>
      <c r="AD34" s="7">
        <f t="shared" si="23"/>
        <v>-0.001104212050732537</v>
      </c>
      <c r="AE34" s="7">
        <f t="shared" si="24"/>
        <v>0.9999993903576877</v>
      </c>
      <c r="AF34" s="2">
        <f t="shared" si="25"/>
        <v>2794.214813630331</v>
      </c>
      <c r="AG34" s="2">
        <f t="shared" si="26"/>
        <v>-7.20499077936037E-23</v>
      </c>
      <c r="AH34" s="2">
        <f t="shared" si="27"/>
        <v>-3.2636883716701804E-13</v>
      </c>
      <c r="AI34" s="7">
        <f t="shared" si="28"/>
        <v>-7.20499077936037E-23</v>
      </c>
      <c r="AJ34" s="7">
        <f t="shared" si="29"/>
        <v>-3.2636883716701804E-13</v>
      </c>
      <c r="AK34" s="7">
        <f t="shared" si="30"/>
        <v>1</v>
      </c>
    </row>
    <row r="35" spans="1:37" ht="12">
      <c r="A35" s="43">
        <f t="shared" si="9"/>
        <v>80</v>
      </c>
      <c r="B35" s="2">
        <f>COS(Angles!D24/180*PI())*COS(Angles!C24/180*PI())</f>
        <v>6.030009158161442E-17</v>
      </c>
      <c r="C35" s="2">
        <f>COS(Angles!C24/180*PI())*SIN(Angles!D24/180*PI())</f>
        <v>0.984807753012208</v>
      </c>
      <c r="D35" s="2">
        <f>SIN(Angles!C24/180*PI())</f>
        <v>0.17364817766693033</v>
      </c>
      <c r="E35" s="2">
        <f t="shared" si="0"/>
        <v>2.7717540966287264</v>
      </c>
      <c r="F35" s="2">
        <f t="shared" si="1"/>
        <v>2.398086371446206</v>
      </c>
      <c r="G35" s="2">
        <f t="shared" si="2"/>
        <v>1.125082687121544</v>
      </c>
      <c r="H35" s="2">
        <f t="shared" si="3"/>
        <v>0.4275251791570858</v>
      </c>
      <c r="I35" s="2">
        <f t="shared" si="4"/>
        <v>3.84285737298076E-17</v>
      </c>
      <c r="J35" s="2">
        <f t="shared" si="5"/>
        <v>3.147351877936763E-16</v>
      </c>
      <c r="K35" s="2">
        <f t="shared" si="10"/>
        <v>-6.294923155196477</v>
      </c>
      <c r="L35" s="2">
        <f t="shared" si="11"/>
        <v>12.280625951123687</v>
      </c>
      <c r="M35" s="2">
        <f t="shared" si="12"/>
        <v>-6.971703495944276</v>
      </c>
      <c r="N35" s="6">
        <v>0.994830086339284</v>
      </c>
      <c r="O35" s="6">
        <v>2.5283375884286903</v>
      </c>
      <c r="P35" s="6">
        <v>2.7717541797001486</v>
      </c>
      <c r="Q35" s="7">
        <f t="shared" si="6"/>
        <v>2.2192118910823293</v>
      </c>
      <c r="R35" s="7">
        <f t="shared" si="7"/>
        <v>3.5378697990448313</v>
      </c>
      <c r="S35" s="7">
        <f t="shared" si="8"/>
        <v>3.7042617813877894</v>
      </c>
      <c r="T35" s="2">
        <f t="shared" si="13"/>
        <v>-14077625483368426</v>
      </c>
      <c r="U35" s="2">
        <f t="shared" si="14"/>
        <v>3.2337170086666025E-17</v>
      </c>
      <c r="V35" s="2">
        <f t="shared" si="15"/>
        <v>-0.30466649869628787</v>
      </c>
      <c r="W35" s="7">
        <f t="shared" si="16"/>
        <v>3.093337886555649E-17</v>
      </c>
      <c r="X35" s="7">
        <f t="shared" si="17"/>
        <v>-0.29144059936465827</v>
      </c>
      <c r="Y35" s="7">
        <f t="shared" si="18"/>
        <v>0.9565889279319351</v>
      </c>
      <c r="Z35" s="2">
        <f t="shared" si="19"/>
        <v>24520907883643.305</v>
      </c>
      <c r="AA35" s="2">
        <f t="shared" si="20"/>
        <v>7.667333059312712E-18</v>
      </c>
      <c r="AB35" s="2">
        <f t="shared" si="21"/>
        <v>-0.0057172482016237805</v>
      </c>
      <c r="AC35" s="7">
        <f t="shared" si="22"/>
        <v>7.667207751606655E-18</v>
      </c>
      <c r="AD35" s="7">
        <f t="shared" si="23"/>
        <v>-0.005717154764277109</v>
      </c>
      <c r="AE35" s="7">
        <f t="shared" si="24"/>
        <v>0.9999836569371527</v>
      </c>
      <c r="AF35" s="2">
        <f t="shared" si="25"/>
        <v>8.193013598957597</v>
      </c>
      <c r="AG35" s="2">
        <f t="shared" si="26"/>
        <v>-2.7920324019408582E-24</v>
      </c>
      <c r="AH35" s="2">
        <f t="shared" si="27"/>
        <v>-6.65871276856742E-16</v>
      </c>
      <c r="AI35" s="7">
        <f t="shared" si="28"/>
        <v>-2.7920324019408582E-24</v>
      </c>
      <c r="AJ35" s="7">
        <f t="shared" si="29"/>
        <v>-6.65871276856742E-16</v>
      </c>
      <c r="AK35" s="7">
        <f t="shared" si="30"/>
        <v>1</v>
      </c>
    </row>
    <row r="36" spans="1:37" ht="12">
      <c r="A36" s="43">
        <f t="shared" si="9"/>
        <v>85</v>
      </c>
      <c r="B36" s="2">
        <f>COS(Angles!D25/180*PI())*COS(Angles!C25/180*PI())</f>
        <v>6.099731784636582E-17</v>
      </c>
      <c r="C36" s="2">
        <f>COS(Angles!C25/180*PI())*SIN(Angles!D25/180*PI())</f>
        <v>0.9961946980917455</v>
      </c>
      <c r="D36" s="2">
        <f>SIN(Angles!C25/180*PI())</f>
        <v>0.08715574274765817</v>
      </c>
      <c r="E36" s="2">
        <f t="shared" si="0"/>
        <v>2.8078462024097663</v>
      </c>
      <c r="F36" s="2">
        <f t="shared" si="1"/>
        <v>2.4294413883434847</v>
      </c>
      <c r="G36" s="2">
        <f t="shared" si="2"/>
        <v>1.0689143474998009</v>
      </c>
      <c r="H36" s="2">
        <f t="shared" si="3"/>
        <v>0.2170602220836629</v>
      </c>
      <c r="I36" s="2">
        <f t="shared" si="4"/>
        <v>1.9510698211030042E-17</v>
      </c>
      <c r="J36" s="2">
        <f t="shared" si="5"/>
        <v>3.220555845727432E-16</v>
      </c>
      <c r="K36" s="2">
        <f t="shared" si="10"/>
        <v>-6.306201938253052</v>
      </c>
      <c r="L36" s="2">
        <f t="shared" si="11"/>
        <v>12.372594483965171</v>
      </c>
      <c r="M36" s="2">
        <f t="shared" si="12"/>
        <v>-7.1593047775021885</v>
      </c>
      <c r="N36" s="6">
        <v>1.0351235262425644</v>
      </c>
      <c r="O36" s="6">
        <v>2.4632322009968353</v>
      </c>
      <c r="P36" s="6">
        <v>2.8078557322366544</v>
      </c>
      <c r="Q36" s="7">
        <f t="shared" si="6"/>
        <v>2.2637079962508246</v>
      </c>
      <c r="R36" s="7">
        <f t="shared" si="7"/>
        <v>3.492022167285886</v>
      </c>
      <c r="S36" s="7">
        <f t="shared" si="8"/>
        <v>3.7283073776395708</v>
      </c>
      <c r="T36" s="2">
        <f t="shared" si="13"/>
        <v>-13605438915471628</v>
      </c>
      <c r="U36" s="2">
        <f t="shared" si="14"/>
        <v>1.727583032024045E-17</v>
      </c>
      <c r="V36" s="2">
        <f t="shared" si="15"/>
        <v>-0.15567484860059272</v>
      </c>
      <c r="W36" s="7">
        <f t="shared" si="16"/>
        <v>1.7070223055459636E-17</v>
      </c>
      <c r="X36" s="7">
        <f t="shared" si="17"/>
        <v>-0.15382209366941962</v>
      </c>
      <c r="Y36" s="7">
        <f t="shared" si="18"/>
        <v>0.9880985596078745</v>
      </c>
      <c r="Z36" s="2">
        <f t="shared" si="19"/>
        <v>12460447484397.012</v>
      </c>
      <c r="AA36" s="2">
        <f t="shared" si="20"/>
        <v>5.549799164687553E-18</v>
      </c>
      <c r="AB36" s="2">
        <f t="shared" si="21"/>
        <v>-0.005883052023997062</v>
      </c>
      <c r="AC36" s="7">
        <f t="shared" si="22"/>
        <v>5.549703127070349E-18</v>
      </c>
      <c r="AD36" s="7">
        <f t="shared" si="23"/>
        <v>-0.005882950219538647</v>
      </c>
      <c r="AE36" s="7">
        <f t="shared" si="24"/>
        <v>0.9999826952986308</v>
      </c>
      <c r="AF36" s="2">
        <f t="shared" si="25"/>
        <v>106710.40764282741</v>
      </c>
      <c r="AG36" s="2">
        <f t="shared" si="26"/>
        <v>-1.6809584375727927E-22</v>
      </c>
      <c r="AH36" s="2">
        <f t="shared" si="27"/>
        <v>-4.498905543672302E-12</v>
      </c>
      <c r="AI36" s="7">
        <f t="shared" si="28"/>
        <v>-1.6809584375727927E-22</v>
      </c>
      <c r="AJ36" s="7">
        <f t="shared" si="29"/>
        <v>-4.498905543672302E-12</v>
      </c>
      <c r="AK36" s="7">
        <f t="shared" si="30"/>
        <v>1</v>
      </c>
    </row>
    <row r="37" spans="1:37" ht="12">
      <c r="A37" s="43">
        <f t="shared" si="9"/>
        <v>90</v>
      </c>
      <c r="B37" s="2">
        <f>COS(Angles!D26/180*PI())*COS(Angles!C26/180*PI())</f>
        <v>6.123031769111886E-17</v>
      </c>
      <c r="C37" s="2">
        <f>COS(Angles!C26/180*PI())*SIN(Angles!D26/180*PI())</f>
        <v>1</v>
      </c>
      <c r="D37" s="2">
        <f>SIN(Angles!C26/180*PI())</f>
        <v>0</v>
      </c>
      <c r="E37" s="2">
        <f t="shared" si="0"/>
        <v>2.82</v>
      </c>
      <c r="F37" s="2">
        <f t="shared" si="1"/>
        <v>2.44</v>
      </c>
      <c r="G37" s="2">
        <f t="shared" si="2"/>
        <v>1.05</v>
      </c>
      <c r="H37" s="2">
        <f t="shared" si="3"/>
        <v>0</v>
      </c>
      <c r="I37" s="2">
        <f t="shared" si="4"/>
        <v>0</v>
      </c>
      <c r="J37" s="2">
        <f t="shared" si="5"/>
        <v>3.2452068376292994E-16</v>
      </c>
      <c r="K37" s="2">
        <f t="shared" si="10"/>
        <v>-6.31</v>
      </c>
      <c r="L37" s="2">
        <f t="shared" si="11"/>
        <v>12.403799999999999</v>
      </c>
      <c r="M37" s="2">
        <f t="shared" si="12"/>
        <v>-7.22484</v>
      </c>
      <c r="N37" s="6">
        <v>1.0499999938859097</v>
      </c>
      <c r="O37" s="6">
        <v>2.439984030847082</v>
      </c>
      <c r="P37" s="6">
        <v>2.820003777467091</v>
      </c>
      <c r="Q37" s="7">
        <f t="shared" si="6"/>
        <v>2.279916615078811</v>
      </c>
      <c r="R37" s="7">
        <f t="shared" si="7"/>
        <v>3.4755041167548075</v>
      </c>
      <c r="S37" s="7">
        <f t="shared" si="8"/>
        <v>3.7363638393411445</v>
      </c>
      <c r="T37" s="2">
        <f t="shared" si="13"/>
        <v>-13418963003359932</v>
      </c>
      <c r="U37" s="2">
        <f t="shared" si="14"/>
        <v>0</v>
      </c>
      <c r="V37" s="2">
        <f t="shared" si="15"/>
        <v>0</v>
      </c>
      <c r="W37" s="7">
        <f t="shared" si="16"/>
        <v>0</v>
      </c>
      <c r="X37" s="7">
        <f t="shared" si="17"/>
        <v>0</v>
      </c>
      <c r="Y37" s="7">
        <f t="shared" si="18"/>
        <v>1</v>
      </c>
      <c r="Z37" s="2">
        <f t="shared" si="19"/>
        <v>-7106294332.871075</v>
      </c>
      <c r="AA37" s="2">
        <f t="shared" si="20"/>
        <v>0</v>
      </c>
      <c r="AB37" s="2">
        <f t="shared" si="21"/>
        <v>0</v>
      </c>
      <c r="AC37" s="7">
        <f t="shared" si="22"/>
        <v>0</v>
      </c>
      <c r="AD37" s="7">
        <f t="shared" si="23"/>
        <v>0</v>
      </c>
      <c r="AE37" s="7">
        <f t="shared" si="24"/>
        <v>1</v>
      </c>
      <c r="AF37" s="2">
        <f t="shared" si="25"/>
        <v>16708.8634724369</v>
      </c>
      <c r="AG37" s="2">
        <f t="shared" si="26"/>
        <v>0</v>
      </c>
      <c r="AH37" s="2">
        <f t="shared" si="27"/>
        <v>0</v>
      </c>
      <c r="AI37" s="7">
        <f t="shared" si="28"/>
        <v>0</v>
      </c>
      <c r="AJ37" s="7">
        <f t="shared" si="29"/>
        <v>0</v>
      </c>
      <c r="AK37" s="7">
        <f t="shared" si="30"/>
        <v>1</v>
      </c>
    </row>
    <row r="38" spans="1:37" ht="12">
      <c r="A38" s="43">
        <f t="shared" si="9"/>
        <v>95</v>
      </c>
      <c r="B38" s="2">
        <f>COS(Angles!D27/180*PI())*COS(Angles!C27/180*PI())</f>
        <v>0.08715574274765836</v>
      </c>
      <c r="C38" s="2">
        <f>COS(Angles!C27/180*PI())*SIN(Angles!D27/180*PI())</f>
        <v>0.9961946980917455</v>
      </c>
      <c r="D38" s="2">
        <f>SIN(Angles!C27/180*PI())</f>
        <v>0</v>
      </c>
      <c r="E38" s="2">
        <f t="shared" si="0"/>
        <v>2.8359518593371815</v>
      </c>
      <c r="F38" s="2">
        <f t="shared" si="1"/>
        <v>2.4428865269276807</v>
      </c>
      <c r="G38" s="2">
        <f t="shared" si="2"/>
        <v>1.0512913409939624</v>
      </c>
      <c r="H38" s="2">
        <f t="shared" si="3"/>
        <v>0</v>
      </c>
      <c r="I38" s="2">
        <f t="shared" si="4"/>
        <v>0</v>
      </c>
      <c r="J38" s="2">
        <f t="shared" si="5"/>
        <v>0.46016767081736637</v>
      </c>
      <c r="K38" s="2">
        <f aca="true" t="shared" si="31" ref="K38:K73">-E38-F38-G38</f>
        <v>-6.330129727258825</v>
      </c>
      <c r="L38" s="2">
        <f aca="true" t="shared" si="32" ref="L38:L73">E38*F38+E38*G38+F38*G38-H38^2-I38^2-J38^2</f>
        <v>12.265751388911617</v>
      </c>
      <c r="M38" s="2">
        <f aca="true" t="shared" si="33" ref="M38:M73">-E38*F38*G38+E38*H38^2+G38*J38^2+F38*I38^2-2*H38*I38*J38</f>
        <v>-7.060634863444211</v>
      </c>
      <c r="N38" s="6">
        <v>1.051291295328401</v>
      </c>
      <c r="O38" s="6">
        <v>2.1390399627571686</v>
      </c>
      <c r="P38" s="6">
        <v>3.139798569572977</v>
      </c>
      <c r="Q38" s="7">
        <f t="shared" si="6"/>
        <v>2.2813181174730754</v>
      </c>
      <c r="R38" s="7">
        <f t="shared" si="7"/>
        <v>3.254121501468963</v>
      </c>
      <c r="S38" s="7">
        <f t="shared" si="8"/>
        <v>3.9425318356499988</v>
      </c>
      <c r="T38" s="2">
        <f t="shared" si="13"/>
        <v>-8.810570789259476</v>
      </c>
      <c r="U38" s="2">
        <f t="shared" si="14"/>
        <v>0</v>
      </c>
      <c r="V38" s="2">
        <f t="shared" si="15"/>
        <v>0</v>
      </c>
      <c r="W38" s="7">
        <f t="shared" si="16"/>
        <v>0</v>
      </c>
      <c r="X38" s="7">
        <f t="shared" si="17"/>
        <v>0</v>
      </c>
      <c r="Y38" s="7">
        <f t="shared" si="18"/>
        <v>1</v>
      </c>
      <c r="Z38" s="2">
        <f t="shared" si="19"/>
        <v>-6.044592392897602E-11</v>
      </c>
      <c r="AA38" s="2">
        <f t="shared" si="20"/>
        <v>0</v>
      </c>
      <c r="AB38" s="2">
        <f t="shared" si="21"/>
        <v>0</v>
      </c>
      <c r="AC38" s="7">
        <f t="shared" si="22"/>
        <v>0</v>
      </c>
      <c r="AD38" s="7">
        <f t="shared" si="23"/>
        <v>0</v>
      </c>
      <c r="AE38" s="7">
        <f t="shared" si="24"/>
        <v>1</v>
      </c>
      <c r="AF38" s="2">
        <f t="shared" si="25"/>
        <v>9.654578955108196E-08</v>
      </c>
      <c r="AG38" s="2">
        <f t="shared" si="26"/>
        <v>0</v>
      </c>
      <c r="AH38" s="2">
        <f t="shared" si="27"/>
        <v>0</v>
      </c>
      <c r="AI38" s="7">
        <f aca="true" t="shared" si="34" ref="AI38:AI73">AG38/SQRT(AG38^2+AH38^2+1)</f>
        <v>0</v>
      </c>
      <c r="AJ38" s="7">
        <f aca="true" t="shared" si="35" ref="AJ38:AJ73">AH38/SQRT(AG38^2+AH38^2+1)</f>
        <v>0</v>
      </c>
      <c r="AK38" s="7">
        <f aca="true" t="shared" si="36" ref="AK38:AK73">SQRT(1-AI38^2-AJ38^2)</f>
        <v>1</v>
      </c>
    </row>
    <row r="39" spans="1:37" ht="12">
      <c r="A39" s="43">
        <f t="shared" si="9"/>
        <v>100</v>
      </c>
      <c r="B39" s="2">
        <f>COS(Angles!D28/180*PI())*COS(Angles!C28/180*PI())</f>
        <v>0.17364817766693041</v>
      </c>
      <c r="C39" s="2">
        <f>COS(Angles!C28/180*PI())*SIN(Angles!D28/180*PI())</f>
        <v>0.984807753012208</v>
      </c>
      <c r="D39" s="2">
        <f>SIN(Angles!C28/180*PI())</f>
        <v>0</v>
      </c>
      <c r="E39" s="2">
        <f t="shared" si="0"/>
        <v>2.8833227481747956</v>
      </c>
      <c r="F39" s="2">
        <f t="shared" si="1"/>
        <v>2.451458402050677</v>
      </c>
      <c r="G39" s="2">
        <f t="shared" si="2"/>
        <v>1.0551261272331978</v>
      </c>
      <c r="H39" s="2">
        <f t="shared" si="3"/>
        <v>0</v>
      </c>
      <c r="I39" s="2">
        <f t="shared" si="4"/>
        <v>0</v>
      </c>
      <c r="J39" s="2">
        <f t="shared" si="5"/>
        <v>0.9063533798130224</v>
      </c>
      <c r="K39" s="2">
        <f t="shared" si="31"/>
        <v>-6.38990727745867</v>
      </c>
      <c r="L39" s="2">
        <f t="shared" si="32"/>
        <v>11.875736302412529</v>
      </c>
      <c r="M39" s="2">
        <f t="shared" si="33"/>
        <v>-6.591235041108534</v>
      </c>
      <c r="N39" s="6">
        <v>1.0551208577157394</v>
      </c>
      <c r="O39" s="6">
        <v>1.735671028649015</v>
      </c>
      <c r="P39" s="6">
        <v>3.599111546209868</v>
      </c>
      <c r="Q39" s="7">
        <f t="shared" si="6"/>
        <v>2.2854694447205337</v>
      </c>
      <c r="R39" s="7">
        <f t="shared" si="7"/>
        <v>2.9312848436984273</v>
      </c>
      <c r="S39" s="7">
        <f t="shared" si="8"/>
        <v>4.221064307983006</v>
      </c>
      <c r="T39" s="2">
        <f t="shared" si="13"/>
        <v>-3.4922196791848847</v>
      </c>
      <c r="U39" s="2">
        <f t="shared" si="14"/>
        <v>0</v>
      </c>
      <c r="V39" s="2">
        <f t="shared" si="15"/>
        <v>0</v>
      </c>
      <c r="W39" s="7">
        <f t="shared" si="16"/>
        <v>0</v>
      </c>
      <c r="X39" s="7">
        <f t="shared" si="17"/>
        <v>0</v>
      </c>
      <c r="Y39" s="7">
        <f t="shared" si="18"/>
        <v>1</v>
      </c>
      <c r="Z39" s="2">
        <f t="shared" si="19"/>
        <v>2.328848995604223E-06</v>
      </c>
      <c r="AA39" s="2">
        <f t="shared" si="20"/>
        <v>0</v>
      </c>
      <c r="AB39" s="2">
        <f t="shared" si="21"/>
        <v>0</v>
      </c>
      <c r="AC39" s="7">
        <f t="shared" si="22"/>
        <v>0</v>
      </c>
      <c r="AD39" s="7">
        <f t="shared" si="23"/>
        <v>0</v>
      </c>
      <c r="AE39" s="7">
        <f t="shared" si="24"/>
        <v>1</v>
      </c>
      <c r="AF39" s="2">
        <f t="shared" si="25"/>
        <v>6.440538239173993E-07</v>
      </c>
      <c r="AG39" s="2">
        <f t="shared" si="26"/>
        <v>0</v>
      </c>
      <c r="AH39" s="2">
        <f t="shared" si="27"/>
        <v>0</v>
      </c>
      <c r="AI39" s="7">
        <f t="shared" si="34"/>
        <v>0</v>
      </c>
      <c r="AJ39" s="7">
        <f t="shared" si="35"/>
        <v>0</v>
      </c>
      <c r="AK39" s="7">
        <f t="shared" si="36"/>
        <v>1</v>
      </c>
    </row>
    <row r="40" spans="1:37" ht="12">
      <c r="A40" s="43">
        <f t="shared" si="9"/>
        <v>105</v>
      </c>
      <c r="B40" s="2">
        <f>COS(Angles!D29/180*PI())*COS(Angles!C29/180*PI())</f>
        <v>0.25881904510252074</v>
      </c>
      <c r="C40" s="2">
        <f>COS(Angles!C29/180*PI())*SIN(Angles!D29/180*PI())</f>
        <v>0.9659258262890683</v>
      </c>
      <c r="D40" s="2">
        <f>SIN(Angles!C29/180*PI())</f>
        <v>0</v>
      </c>
      <c r="E40" s="2">
        <f t="shared" si="0"/>
        <v>2.9606733260263396</v>
      </c>
      <c r="F40" s="2">
        <f t="shared" si="1"/>
        <v>2.4654551732809566</v>
      </c>
      <c r="G40" s="2">
        <f t="shared" si="2"/>
        <v>1.0613878406783228</v>
      </c>
      <c r="H40" s="2">
        <f t="shared" si="3"/>
        <v>0</v>
      </c>
      <c r="I40" s="2">
        <f t="shared" si="4"/>
        <v>0</v>
      </c>
      <c r="J40" s="2">
        <f t="shared" si="5"/>
        <v>1.325</v>
      </c>
      <c r="K40" s="2">
        <f t="shared" si="31"/>
        <v>-6.4875163399856195</v>
      </c>
      <c r="L40" s="2">
        <f t="shared" si="32"/>
        <v>11.303009179169454</v>
      </c>
      <c r="M40" s="2">
        <f t="shared" si="33"/>
        <v>-5.8841031968115125</v>
      </c>
      <c r="N40" s="6">
        <v>1.061382907436205</v>
      </c>
      <c r="O40" s="6">
        <v>1.365126849974301</v>
      </c>
      <c r="P40" s="6">
        <v>4.061001657738072</v>
      </c>
      <c r="Q40" s="7">
        <f t="shared" si="6"/>
        <v>2.29224144210249</v>
      </c>
      <c r="R40" s="7">
        <f t="shared" si="7"/>
        <v>2.599625687044976</v>
      </c>
      <c r="S40" s="7">
        <f t="shared" si="8"/>
        <v>4.483744930598052</v>
      </c>
      <c r="T40" s="2">
        <f t="shared" si="13"/>
        <v>-1.3060180316411572</v>
      </c>
      <c r="U40" s="2">
        <f t="shared" si="14"/>
        <v>0</v>
      </c>
      <c r="V40" s="2">
        <f t="shared" si="15"/>
        <v>0</v>
      </c>
      <c r="W40" s="7">
        <f t="shared" si="16"/>
        <v>0</v>
      </c>
      <c r="X40" s="7">
        <f t="shared" si="17"/>
        <v>0</v>
      </c>
      <c r="Y40" s="7">
        <f t="shared" si="18"/>
        <v>1</v>
      </c>
      <c r="Z40" s="2">
        <f t="shared" si="19"/>
        <v>2.5586324427428653E-08</v>
      </c>
      <c r="AA40" s="2">
        <f t="shared" si="20"/>
        <v>0</v>
      </c>
      <c r="AB40" s="2">
        <f t="shared" si="21"/>
        <v>0</v>
      </c>
      <c r="AC40" s="7">
        <f t="shared" si="22"/>
        <v>0</v>
      </c>
      <c r="AD40" s="7">
        <f t="shared" si="23"/>
        <v>0</v>
      </c>
      <c r="AE40" s="7">
        <f t="shared" si="24"/>
        <v>1</v>
      </c>
      <c r="AF40" s="2">
        <f t="shared" si="25"/>
        <v>1.1719267316527282E-09</v>
      </c>
      <c r="AG40" s="2">
        <f t="shared" si="26"/>
        <v>0</v>
      </c>
      <c r="AH40" s="2">
        <f t="shared" si="27"/>
        <v>0</v>
      </c>
      <c r="AI40" s="7">
        <f t="shared" si="34"/>
        <v>0</v>
      </c>
      <c r="AJ40" s="7">
        <f t="shared" si="35"/>
        <v>0</v>
      </c>
      <c r="AK40" s="7">
        <f t="shared" si="36"/>
        <v>1</v>
      </c>
    </row>
    <row r="41" spans="1:37" ht="12">
      <c r="A41" s="43">
        <f t="shared" si="9"/>
        <v>110</v>
      </c>
      <c r="B41" s="2">
        <f>COS(Angles!D30/180*PI())*COS(Angles!C30/180*PI())</f>
        <v>0.3420201433256688</v>
      </c>
      <c r="C41" s="2">
        <f>COS(Angles!C30/180*PI())*SIN(Angles!D30/180*PI())</f>
        <v>0.9396926207859083</v>
      </c>
      <c r="D41" s="2">
        <f>SIN(Angles!C30/180*PI())</f>
        <v>0</v>
      </c>
      <c r="E41" s="2">
        <f t="shared" si="0"/>
        <v>3.0656533347250727</v>
      </c>
      <c r="F41" s="2">
        <f t="shared" si="1"/>
        <v>2.484451555807394</v>
      </c>
      <c r="G41" s="2">
        <f t="shared" si="2"/>
        <v>1.0698862223348868</v>
      </c>
      <c r="H41" s="2">
        <f t="shared" si="3"/>
        <v>0</v>
      </c>
      <c r="I41" s="2">
        <f t="shared" si="4"/>
        <v>0</v>
      </c>
      <c r="J41" s="2">
        <f t="shared" si="5"/>
        <v>1.7033871656693294</v>
      </c>
      <c r="K41" s="2">
        <f t="shared" si="31"/>
        <v>-6.619991112867353</v>
      </c>
      <c r="L41" s="2">
        <f t="shared" si="32"/>
        <v>10.652920115751002</v>
      </c>
      <c r="M41" s="2">
        <f t="shared" si="33"/>
        <v>-5.04444866132519</v>
      </c>
      <c r="N41" s="6">
        <v>1.0470291810490053</v>
      </c>
      <c r="O41" s="6">
        <v>1.0698902972743873</v>
      </c>
      <c r="P41" s="6">
        <v>4.503050336793995</v>
      </c>
      <c r="Q41" s="7">
        <f t="shared" si="6"/>
        <v>2.276688994454518</v>
      </c>
      <c r="R41" s="7">
        <f t="shared" si="7"/>
        <v>2.3014097028061378</v>
      </c>
      <c r="S41" s="7">
        <f t="shared" si="8"/>
        <v>4.721475235556179</v>
      </c>
      <c r="T41" s="2">
        <f t="shared" si="13"/>
        <v>-0.00010391661866045641</v>
      </c>
      <c r="U41" s="2">
        <f t="shared" si="14"/>
        <v>0</v>
      </c>
      <c r="V41" s="2">
        <f t="shared" si="15"/>
        <v>0</v>
      </c>
      <c r="W41" s="7">
        <f t="shared" si="16"/>
        <v>0</v>
      </c>
      <c r="X41" s="7">
        <f t="shared" si="17"/>
        <v>0</v>
      </c>
      <c r="Y41" s="7">
        <f t="shared" si="18"/>
        <v>1</v>
      </c>
      <c r="Z41" s="2">
        <f t="shared" si="19"/>
        <v>0.09185542481967025</v>
      </c>
      <c r="AA41" s="2">
        <f t="shared" si="20"/>
        <v>0</v>
      </c>
      <c r="AB41" s="2">
        <f t="shared" si="21"/>
        <v>0</v>
      </c>
      <c r="AC41" s="7">
        <f t="shared" si="22"/>
        <v>0</v>
      </c>
      <c r="AD41" s="7">
        <f t="shared" si="23"/>
        <v>0</v>
      </c>
      <c r="AE41" s="7">
        <f t="shared" si="24"/>
        <v>1</v>
      </c>
      <c r="AF41" s="2">
        <f t="shared" si="25"/>
        <v>2.642377379153651E-12</v>
      </c>
      <c r="AG41" s="2">
        <f t="shared" si="26"/>
        <v>0</v>
      </c>
      <c r="AH41" s="2">
        <f t="shared" si="27"/>
        <v>0</v>
      </c>
      <c r="AI41" s="7">
        <f t="shared" si="34"/>
        <v>0</v>
      </c>
      <c r="AJ41" s="7">
        <f t="shared" si="35"/>
        <v>0</v>
      </c>
      <c r="AK41" s="7">
        <f t="shared" si="36"/>
        <v>1</v>
      </c>
    </row>
    <row r="42" spans="1:37" ht="12">
      <c r="A42" s="43">
        <f t="shared" si="9"/>
        <v>115</v>
      </c>
      <c r="B42" s="2">
        <f>COS(Angles!D31/180*PI())*COS(Angles!C31/180*PI())</f>
        <v>0.42261826174069944</v>
      </c>
      <c r="C42" s="2">
        <f>COS(Angles!C31/180*PI())*SIN(Angles!D31/180*PI())</f>
        <v>0.9063077870366499</v>
      </c>
      <c r="D42" s="2">
        <f>SIN(Angles!C31/180*PI())</f>
        <v>0</v>
      </c>
      <c r="E42" s="2">
        <f t="shared" si="0"/>
        <v>3.195073009829134</v>
      </c>
      <c r="F42" s="2">
        <f t="shared" si="1"/>
        <v>2.5078703541595573</v>
      </c>
      <c r="G42" s="2">
        <f t="shared" si="2"/>
        <v>1.0803630531766442</v>
      </c>
      <c r="H42" s="2">
        <f t="shared" si="3"/>
        <v>0</v>
      </c>
      <c r="I42" s="2">
        <f t="shared" si="4"/>
        <v>0</v>
      </c>
      <c r="J42" s="2">
        <f t="shared" si="5"/>
        <v>2.030017774265292</v>
      </c>
      <c r="K42" s="2">
        <f t="shared" si="31"/>
        <v>-6.783306417165335</v>
      </c>
      <c r="L42" s="2">
        <f t="shared" si="32"/>
        <v>10.053106021705128</v>
      </c>
      <c r="M42" s="2">
        <f t="shared" si="33"/>
        <v>-4.2046182051883605</v>
      </c>
      <c r="N42" s="6">
        <v>0.792575129901051</v>
      </c>
      <c r="O42" s="6">
        <v>1.0803652416300153</v>
      </c>
      <c r="P42" s="6">
        <v>4.910363220366787</v>
      </c>
      <c r="Q42" s="7">
        <f t="shared" si="6"/>
        <v>1.9808178252772</v>
      </c>
      <c r="R42" s="7">
        <f t="shared" si="7"/>
        <v>2.31264843423003</v>
      </c>
      <c r="S42" s="7">
        <f t="shared" si="8"/>
        <v>4.9303883025271915</v>
      </c>
      <c r="T42" s="2">
        <f t="shared" si="13"/>
        <v>-2.4824685318433666E-05</v>
      </c>
      <c r="U42" s="2">
        <f t="shared" si="14"/>
        <v>0</v>
      </c>
      <c r="V42" s="2">
        <f t="shared" si="15"/>
        <v>0</v>
      </c>
      <c r="W42" s="7">
        <f t="shared" si="16"/>
        <v>0</v>
      </c>
      <c r="X42" s="7">
        <f t="shared" si="17"/>
        <v>0</v>
      </c>
      <c r="Y42" s="7">
        <f t="shared" si="18"/>
        <v>1</v>
      </c>
      <c r="Z42" s="2">
        <f t="shared" si="19"/>
        <v>1.1481991906397828</v>
      </c>
      <c r="AA42" s="2">
        <f t="shared" si="20"/>
        <v>0</v>
      </c>
      <c r="AB42" s="2">
        <f t="shared" si="21"/>
        <v>0</v>
      </c>
      <c r="AC42" s="7">
        <f t="shared" si="22"/>
        <v>0</v>
      </c>
      <c r="AD42" s="7">
        <f t="shared" si="23"/>
        <v>0</v>
      </c>
      <c r="AE42" s="7">
        <f t="shared" si="24"/>
        <v>1</v>
      </c>
      <c r="AF42" s="2">
        <f t="shared" si="25"/>
        <v>2.7922550912817425E-07</v>
      </c>
      <c r="AG42" s="2">
        <f t="shared" si="26"/>
        <v>0</v>
      </c>
      <c r="AH42" s="2">
        <f t="shared" si="27"/>
        <v>0</v>
      </c>
      <c r="AI42" s="7">
        <f t="shared" si="34"/>
        <v>0</v>
      </c>
      <c r="AJ42" s="7">
        <f t="shared" si="35"/>
        <v>0</v>
      </c>
      <c r="AK42" s="7">
        <f t="shared" si="36"/>
        <v>1</v>
      </c>
    </row>
    <row r="43" spans="1:37" ht="12">
      <c r="A43" s="43">
        <f t="shared" si="9"/>
        <v>120</v>
      </c>
      <c r="B43" s="2">
        <f>COS(Angles!D32/180*PI())*COS(Angles!C32/180*PI())</f>
        <v>0.5000000000000001</v>
      </c>
      <c r="C43" s="2">
        <f>COS(Angles!C32/180*PI())*SIN(Angles!D32/180*PI())</f>
        <v>0.8660254037844386</v>
      </c>
      <c r="D43" s="2">
        <f>SIN(Angles!C32/180*PI())</f>
        <v>0</v>
      </c>
      <c r="E43" s="2">
        <f t="shared" si="0"/>
        <v>3.345</v>
      </c>
      <c r="F43" s="2">
        <f t="shared" si="1"/>
        <v>2.535</v>
      </c>
      <c r="G43" s="2">
        <f t="shared" si="2"/>
        <v>1.0925</v>
      </c>
      <c r="H43" s="2">
        <f t="shared" si="3"/>
        <v>0</v>
      </c>
      <c r="I43" s="2">
        <f t="shared" si="4"/>
        <v>0</v>
      </c>
      <c r="J43" s="2">
        <f t="shared" si="5"/>
        <v>2.294967320028763</v>
      </c>
      <c r="K43" s="2">
        <f t="shared" si="31"/>
        <v>-6.972500000000001</v>
      </c>
      <c r="L43" s="2">
        <f t="shared" si="32"/>
        <v>9.636599999999998</v>
      </c>
      <c r="M43" s="2">
        <f t="shared" si="33"/>
        <v>-3.509874749999998</v>
      </c>
      <c r="N43" s="6">
        <v>0.6095708496617481</v>
      </c>
      <c r="O43" s="6">
        <v>1.092500008083448</v>
      </c>
      <c r="P43" s="6">
        <v>5.270429153834261</v>
      </c>
      <c r="Q43" s="7">
        <f t="shared" si="6"/>
        <v>1.7371463592838143</v>
      </c>
      <c r="R43" s="7">
        <f t="shared" si="7"/>
        <v>2.325600112143364</v>
      </c>
      <c r="S43" s="7">
        <f t="shared" si="8"/>
        <v>5.107957853665501</v>
      </c>
      <c r="T43" s="2">
        <f t="shared" si="13"/>
        <v>-2.949569473431416E-08</v>
      </c>
      <c r="U43" s="2">
        <f t="shared" si="14"/>
        <v>0</v>
      </c>
      <c r="V43" s="2">
        <f t="shared" si="15"/>
        <v>0</v>
      </c>
      <c r="W43" s="7">
        <f t="shared" si="16"/>
        <v>0</v>
      </c>
      <c r="X43" s="7">
        <f t="shared" si="17"/>
        <v>0</v>
      </c>
      <c r="Y43" s="7">
        <f t="shared" si="18"/>
        <v>1</v>
      </c>
      <c r="Z43" s="2">
        <f t="shared" si="19"/>
        <v>1.9803081979341484</v>
      </c>
      <c r="AA43" s="2">
        <f t="shared" si="20"/>
        <v>0</v>
      </c>
      <c r="AB43" s="2">
        <f t="shared" si="21"/>
        <v>0</v>
      </c>
      <c r="AC43" s="7">
        <f t="shared" si="22"/>
        <v>0</v>
      </c>
      <c r="AD43" s="7">
        <f t="shared" si="23"/>
        <v>0</v>
      </c>
      <c r="AE43" s="7">
        <f t="shared" si="24"/>
        <v>1</v>
      </c>
      <c r="AF43" s="2">
        <f t="shared" si="25"/>
        <v>3.443225283542822E-08</v>
      </c>
      <c r="AG43" s="2">
        <f t="shared" si="26"/>
        <v>0</v>
      </c>
      <c r="AH43" s="2">
        <f t="shared" si="27"/>
        <v>0</v>
      </c>
      <c r="AI43" s="7">
        <f t="shared" si="34"/>
        <v>0</v>
      </c>
      <c r="AJ43" s="7">
        <f t="shared" si="35"/>
        <v>0</v>
      </c>
      <c r="AK43" s="7">
        <f t="shared" si="36"/>
        <v>1</v>
      </c>
    </row>
    <row r="44" spans="1:37" ht="12">
      <c r="A44" s="43">
        <f t="shared" si="9"/>
        <v>125</v>
      </c>
      <c r="B44" s="2">
        <f>COS(Angles!D33/180*PI())*COS(Angles!C33/180*PI())</f>
        <v>0.5735764363510462</v>
      </c>
      <c r="C44" s="2">
        <f>COS(Angles!C33/180*PI())*SIN(Angles!D33/180*PI())</f>
        <v>0.8191520442889918</v>
      </c>
      <c r="D44" s="2">
        <f>SIN(Angles!C33/180*PI())</f>
        <v>0</v>
      </c>
      <c r="E44" s="2">
        <f t="shared" si="0"/>
        <v>3.510878849508048</v>
      </c>
      <c r="F44" s="2">
        <f t="shared" si="1"/>
        <v>2.5650161727681233</v>
      </c>
      <c r="G44" s="2">
        <f t="shared" si="2"/>
        <v>1.1059282878173182</v>
      </c>
      <c r="H44" s="2">
        <f t="shared" si="3"/>
        <v>0</v>
      </c>
      <c r="I44" s="2">
        <f t="shared" si="4"/>
        <v>0</v>
      </c>
      <c r="J44" s="2">
        <f t="shared" si="5"/>
        <v>2.4901854450826573</v>
      </c>
      <c r="K44" s="2">
        <f t="shared" si="31"/>
        <v>-7.181823310093489</v>
      </c>
      <c r="L44" s="2">
        <f t="shared" si="32"/>
        <v>9.523941657659826</v>
      </c>
      <c r="M44" s="2">
        <f t="shared" si="33"/>
        <v>-3.1015067391272932</v>
      </c>
      <c r="N44" s="6">
        <v>0.5032507635539849</v>
      </c>
      <c r="O44" s="6">
        <v>1.1059282883783532</v>
      </c>
      <c r="P44" s="6">
        <v>5.572644260598934</v>
      </c>
      <c r="Q44" s="7">
        <f t="shared" si="6"/>
        <v>1.5783980529744672</v>
      </c>
      <c r="R44" s="7">
        <f t="shared" si="7"/>
        <v>2.339848823476534</v>
      </c>
      <c r="S44" s="7">
        <f t="shared" si="8"/>
        <v>5.252365926394237</v>
      </c>
      <c r="T44" s="2">
        <f t="shared" si="13"/>
        <v>-6.032954100750492E-10</v>
      </c>
      <c r="U44" s="2">
        <f t="shared" si="14"/>
        <v>0</v>
      </c>
      <c r="V44" s="2">
        <f t="shared" si="15"/>
        <v>0</v>
      </c>
      <c r="W44" s="7">
        <f t="shared" si="16"/>
        <v>0</v>
      </c>
      <c r="X44" s="7">
        <f t="shared" si="17"/>
        <v>0</v>
      </c>
      <c r="Y44" s="7">
        <f t="shared" si="18"/>
        <v>1</v>
      </c>
      <c r="Z44" s="2">
        <f t="shared" si="19"/>
        <v>2.5998470312876374</v>
      </c>
      <c r="AA44" s="2">
        <f t="shared" si="20"/>
        <v>0</v>
      </c>
      <c r="AB44" s="2">
        <f t="shared" si="21"/>
        <v>0</v>
      </c>
      <c r="AC44" s="7">
        <f t="shared" si="22"/>
        <v>0</v>
      </c>
      <c r="AD44" s="7">
        <f t="shared" si="23"/>
        <v>0</v>
      </c>
      <c r="AE44" s="7">
        <f t="shared" si="24"/>
        <v>1</v>
      </c>
      <c r="AF44" s="2">
        <f t="shared" si="25"/>
        <v>8.290722167743197E-09</v>
      </c>
      <c r="AG44" s="2">
        <f t="shared" si="26"/>
        <v>0</v>
      </c>
      <c r="AH44" s="2">
        <f t="shared" si="27"/>
        <v>0</v>
      </c>
      <c r="AI44" s="7">
        <f t="shared" si="34"/>
        <v>0</v>
      </c>
      <c r="AJ44" s="7">
        <f t="shared" si="35"/>
        <v>0</v>
      </c>
      <c r="AK44" s="7">
        <f t="shared" si="36"/>
        <v>1</v>
      </c>
    </row>
    <row r="45" spans="1:37" ht="12">
      <c r="A45" s="43">
        <f t="shared" si="9"/>
        <v>130</v>
      </c>
      <c r="B45" s="2">
        <f>COS(Angles!D34/180*PI())*COS(Angles!C34/180*PI())</f>
        <v>0.6427876096865394</v>
      </c>
      <c r="C45" s="2">
        <f>COS(Angles!C34/180*PI())*SIN(Angles!D34/180*PI())</f>
        <v>0.766044443118978</v>
      </c>
      <c r="D45" s="2">
        <f>SIN(Angles!C34/180*PI())</f>
        <v>0</v>
      </c>
      <c r="E45" s="2">
        <f t="shared" si="0"/>
        <v>3.687669413449723</v>
      </c>
      <c r="F45" s="2">
        <f t="shared" si="1"/>
        <v>2.597006846243283</v>
      </c>
      <c r="G45" s="2">
        <f t="shared" si="2"/>
        <v>1.120239904898311</v>
      </c>
      <c r="H45" s="2">
        <f t="shared" si="3"/>
        <v>0</v>
      </c>
      <c r="I45" s="2">
        <f t="shared" si="4"/>
        <v>0</v>
      </c>
      <c r="J45" s="2">
        <f t="shared" si="5"/>
        <v>2.6097405454823517</v>
      </c>
      <c r="K45" s="2">
        <f t="shared" si="31"/>
        <v>-7.404916164591317</v>
      </c>
      <c r="L45" s="2">
        <f t="shared" si="32"/>
        <v>9.806502134151525</v>
      </c>
      <c r="M45" s="2">
        <f t="shared" si="33"/>
        <v>-3.098759453131004</v>
      </c>
      <c r="N45" s="6">
        <v>0.476230119313573</v>
      </c>
      <c r="O45" s="6">
        <v>1.120239905315069</v>
      </c>
      <c r="P45" s="6">
        <v>5.808446141359566</v>
      </c>
      <c r="Q45" s="7">
        <f t="shared" si="6"/>
        <v>1.5354396269756083</v>
      </c>
      <c r="R45" s="7">
        <f t="shared" si="7"/>
        <v>2.3549399367117925</v>
      </c>
      <c r="S45" s="7">
        <f t="shared" si="8"/>
        <v>5.362339402547796</v>
      </c>
      <c r="T45" s="2">
        <f t="shared" si="13"/>
        <v>-2.67030956953538E-10</v>
      </c>
      <c r="U45" s="2">
        <f t="shared" si="14"/>
        <v>0</v>
      </c>
      <c r="V45" s="2">
        <f t="shared" si="15"/>
        <v>0</v>
      </c>
      <c r="W45" s="7">
        <f t="shared" si="16"/>
        <v>0</v>
      </c>
      <c r="X45" s="7">
        <f t="shared" si="17"/>
        <v>0</v>
      </c>
      <c r="Y45" s="7">
        <f t="shared" si="18"/>
        <v>1</v>
      </c>
      <c r="Z45" s="2">
        <f t="shared" si="19"/>
        <v>2.9703003762353895</v>
      </c>
      <c r="AA45" s="2">
        <f t="shared" si="20"/>
        <v>0</v>
      </c>
      <c r="AB45" s="2">
        <f t="shared" si="21"/>
        <v>0</v>
      </c>
      <c r="AC45" s="7">
        <f t="shared" si="22"/>
        <v>0</v>
      </c>
      <c r="AD45" s="7">
        <f t="shared" si="23"/>
        <v>0</v>
      </c>
      <c r="AE45" s="7">
        <f t="shared" si="24"/>
        <v>1</v>
      </c>
      <c r="AF45" s="2">
        <f t="shared" si="25"/>
        <v>4.423420927459329E-09</v>
      </c>
      <c r="AG45" s="2">
        <f t="shared" si="26"/>
        <v>0</v>
      </c>
      <c r="AH45" s="2">
        <f t="shared" si="27"/>
        <v>0</v>
      </c>
      <c r="AI45" s="7">
        <f t="shared" si="34"/>
        <v>0</v>
      </c>
      <c r="AJ45" s="7">
        <f t="shared" si="35"/>
        <v>0</v>
      </c>
      <c r="AK45" s="7">
        <f t="shared" si="36"/>
        <v>1</v>
      </c>
    </row>
    <row r="46" spans="1:37" ht="12">
      <c r="A46" s="43">
        <f t="shared" si="9"/>
        <v>135</v>
      </c>
      <c r="B46" s="2">
        <f>COS(Angles!D35/180*PI())*COS(Angles!C35/180*PI())</f>
        <v>0.7071067811865476</v>
      </c>
      <c r="C46" s="2">
        <f>COS(Angles!C35/180*PI())*SIN(Angles!D35/180*PI())</f>
        <v>0.7071067811865475</v>
      </c>
      <c r="D46" s="2">
        <f>SIN(Angles!C35/180*PI())</f>
        <v>0</v>
      </c>
      <c r="E46" s="2">
        <f t="shared" si="0"/>
        <v>3.87</v>
      </c>
      <c r="F46" s="2">
        <f t="shared" si="1"/>
        <v>2.63</v>
      </c>
      <c r="G46" s="2">
        <f t="shared" si="2"/>
        <v>1.135</v>
      </c>
      <c r="H46" s="2">
        <f t="shared" si="3"/>
        <v>0</v>
      </c>
      <c r="I46" s="2">
        <f t="shared" si="4"/>
        <v>0</v>
      </c>
      <c r="J46" s="2">
        <f t="shared" si="5"/>
        <v>2.65</v>
      </c>
      <c r="K46" s="2">
        <f t="shared" si="31"/>
        <v>-7.635</v>
      </c>
      <c r="L46" s="2">
        <f t="shared" si="32"/>
        <v>10.533100000000001</v>
      </c>
      <c r="M46" s="2">
        <f t="shared" si="33"/>
        <v>-3.5816060000000016</v>
      </c>
      <c r="N46" s="6">
        <v>0.5284379482222119</v>
      </c>
      <c r="O46" s="6">
        <v>1.135000002334637</v>
      </c>
      <c r="P46" s="6">
        <v>5.971562052701829</v>
      </c>
      <c r="Q46" s="7">
        <f t="shared" si="6"/>
        <v>1.617414432557288</v>
      </c>
      <c r="R46" s="7">
        <f t="shared" si="7"/>
        <v>2.3704033185822464</v>
      </c>
      <c r="S46" s="7">
        <f t="shared" si="8"/>
        <v>5.4371121360251555</v>
      </c>
      <c r="T46" s="2">
        <f t="shared" si="13"/>
        <v>-2.1145450338197347E-09</v>
      </c>
      <c r="U46" s="2">
        <f t="shared" si="14"/>
        <v>0</v>
      </c>
      <c r="V46" s="2">
        <f t="shared" si="15"/>
        <v>0</v>
      </c>
      <c r="W46" s="7">
        <f t="shared" si="16"/>
        <v>0</v>
      </c>
      <c r="X46" s="7">
        <f t="shared" si="17"/>
        <v>0</v>
      </c>
      <c r="Y46" s="7">
        <f t="shared" si="18"/>
        <v>1</v>
      </c>
      <c r="Z46" s="2">
        <f t="shared" si="19"/>
        <v>3.027774017041685</v>
      </c>
      <c r="AA46" s="2">
        <f t="shared" si="20"/>
        <v>0</v>
      </c>
      <c r="AB46" s="2">
        <f t="shared" si="21"/>
        <v>0</v>
      </c>
      <c r="AC46" s="7">
        <f t="shared" si="22"/>
        <v>0</v>
      </c>
      <c r="AD46" s="7">
        <f t="shared" si="23"/>
        <v>0</v>
      </c>
      <c r="AE46" s="7">
        <f t="shared" si="24"/>
        <v>1</v>
      </c>
      <c r="AF46" s="2">
        <f t="shared" si="25"/>
        <v>5.318612740217131E-09</v>
      </c>
      <c r="AG46" s="2">
        <f t="shared" si="26"/>
        <v>0</v>
      </c>
      <c r="AH46" s="2">
        <f t="shared" si="27"/>
        <v>0</v>
      </c>
      <c r="AI46" s="7">
        <f t="shared" si="34"/>
        <v>0</v>
      </c>
      <c r="AJ46" s="7">
        <f t="shared" si="35"/>
        <v>0</v>
      </c>
      <c r="AK46" s="7">
        <f t="shared" si="36"/>
        <v>1</v>
      </c>
    </row>
    <row r="47" spans="1:37" ht="12">
      <c r="A47" s="43">
        <f t="shared" si="9"/>
        <v>140</v>
      </c>
      <c r="B47" s="2">
        <f>COS(Angles!D36/180*PI())*COS(Angles!C36/180*PI())</f>
        <v>0.766044443118978</v>
      </c>
      <c r="C47" s="2">
        <f>COS(Angles!C36/180*PI())*SIN(Angles!D36/180*PI())</f>
        <v>0.6427876096865393</v>
      </c>
      <c r="D47" s="2">
        <f>SIN(Angles!C36/180*PI())</f>
        <v>0</v>
      </c>
      <c r="E47" s="2">
        <f t="shared" si="0"/>
        <v>4.052330586550276</v>
      </c>
      <c r="F47" s="2">
        <f t="shared" si="1"/>
        <v>2.6629931537567164</v>
      </c>
      <c r="G47" s="2">
        <f t="shared" si="2"/>
        <v>1.149760095101689</v>
      </c>
      <c r="H47" s="2">
        <f t="shared" si="3"/>
        <v>0</v>
      </c>
      <c r="I47" s="2">
        <f t="shared" si="4"/>
        <v>0</v>
      </c>
      <c r="J47" s="2">
        <f t="shared" si="5"/>
        <v>2.6097405454823512</v>
      </c>
      <c r="K47" s="2">
        <f t="shared" si="31"/>
        <v>-7.865083835408681</v>
      </c>
      <c r="L47" s="2">
        <f t="shared" si="32"/>
        <v>11.701594156301805</v>
      </c>
      <c r="M47" s="2">
        <f t="shared" si="33"/>
        <v>-4.57671536677457</v>
      </c>
      <c r="N47" s="6">
        <v>0.6570488866799078</v>
      </c>
      <c r="O47" s="6">
        <v>1.149760176348481</v>
      </c>
      <c r="P47" s="6">
        <v>6.058274829704075</v>
      </c>
      <c r="Q47" s="7">
        <f t="shared" si="6"/>
        <v>1.803529112820645</v>
      </c>
      <c r="R47" s="7">
        <f t="shared" si="7"/>
        <v>2.385766556294034</v>
      </c>
      <c r="S47" s="7">
        <f t="shared" si="8"/>
        <v>5.47644588697729</v>
      </c>
      <c r="T47" s="2">
        <f t="shared" si="13"/>
        <v>-1.902473702220344E-07</v>
      </c>
      <c r="U47" s="2">
        <f t="shared" si="14"/>
        <v>0</v>
      </c>
      <c r="V47" s="2">
        <f t="shared" si="15"/>
        <v>0</v>
      </c>
      <c r="W47" s="7">
        <f t="shared" si="16"/>
        <v>0</v>
      </c>
      <c r="X47" s="7">
        <f t="shared" si="17"/>
        <v>0</v>
      </c>
      <c r="Y47" s="7">
        <f t="shared" si="18"/>
        <v>1</v>
      </c>
      <c r="Z47" s="2">
        <f t="shared" si="19"/>
        <v>2.6898496887753667</v>
      </c>
      <c r="AA47" s="2">
        <f t="shared" si="20"/>
        <v>0</v>
      </c>
      <c r="AB47" s="2">
        <f t="shared" si="21"/>
        <v>0</v>
      </c>
      <c r="AC47" s="7">
        <f t="shared" si="22"/>
        <v>0</v>
      </c>
      <c r="AD47" s="7">
        <f t="shared" si="23"/>
        <v>0</v>
      </c>
      <c r="AE47" s="7">
        <f t="shared" si="24"/>
        <v>1</v>
      </c>
      <c r="AF47" s="2">
        <f t="shared" si="25"/>
        <v>1.3080414469344668E-08</v>
      </c>
      <c r="AG47" s="2">
        <f t="shared" si="26"/>
        <v>0</v>
      </c>
      <c r="AH47" s="2">
        <f t="shared" si="27"/>
        <v>0</v>
      </c>
      <c r="AI47" s="7">
        <f t="shared" si="34"/>
        <v>0</v>
      </c>
      <c r="AJ47" s="7">
        <f t="shared" si="35"/>
        <v>0</v>
      </c>
      <c r="AK47" s="7">
        <f t="shared" si="36"/>
        <v>1</v>
      </c>
    </row>
    <row r="48" spans="1:37" ht="12">
      <c r="A48" s="43">
        <f t="shared" si="9"/>
        <v>145</v>
      </c>
      <c r="B48" s="2">
        <f>COS(Angles!D37/180*PI())*COS(Angles!C37/180*PI())</f>
        <v>0.8191520442889918</v>
      </c>
      <c r="C48" s="2">
        <f>COS(Angles!C37/180*PI())*SIN(Angles!D37/180*PI())</f>
        <v>0.573576436351046</v>
      </c>
      <c r="D48" s="2">
        <f>SIN(Angles!C37/180*PI())</f>
        <v>0</v>
      </c>
      <c r="E48" s="2">
        <f t="shared" si="0"/>
        <v>4.229121150491952</v>
      </c>
      <c r="F48" s="2">
        <f t="shared" si="1"/>
        <v>2.6949838272318765</v>
      </c>
      <c r="G48" s="2">
        <f t="shared" si="2"/>
        <v>1.1640717121826818</v>
      </c>
      <c r="H48" s="2">
        <f t="shared" si="3"/>
        <v>0</v>
      </c>
      <c r="I48" s="2">
        <f t="shared" si="4"/>
        <v>0</v>
      </c>
      <c r="J48" s="2">
        <f t="shared" si="5"/>
        <v>2.490185445082657</v>
      </c>
      <c r="K48" s="2">
        <f t="shared" si="31"/>
        <v>-8.088176689906511</v>
      </c>
      <c r="L48" s="2">
        <f t="shared" si="32"/>
        <v>13.256544289830174</v>
      </c>
      <c r="M48" s="2">
        <f t="shared" si="33"/>
        <v>-6.04897008422037</v>
      </c>
      <c r="N48" s="6">
        <v>0.856401344502696</v>
      </c>
      <c r="O48" s="6">
        <v>1.1640717129294098</v>
      </c>
      <c r="P48" s="6">
        <v>6.067703646944819</v>
      </c>
      <c r="Q48" s="7">
        <f t="shared" si="6"/>
        <v>2.059031475317942</v>
      </c>
      <c r="R48" s="7">
        <f t="shared" si="7"/>
        <v>2.400568943422744</v>
      </c>
      <c r="S48" s="7">
        <f t="shared" si="8"/>
        <v>5.480705872975073</v>
      </c>
      <c r="T48" s="2">
        <f t="shared" si="13"/>
        <v>-4.800142456242935E-09</v>
      </c>
      <c r="U48" s="2">
        <f t="shared" si="14"/>
        <v>0</v>
      </c>
      <c r="V48" s="2">
        <f t="shared" si="15"/>
        <v>0</v>
      </c>
      <c r="W48" s="7">
        <f t="shared" si="16"/>
        <v>0</v>
      </c>
      <c r="X48" s="7">
        <f t="shared" si="17"/>
        <v>0</v>
      </c>
      <c r="Y48" s="7">
        <f t="shared" si="18"/>
        <v>1</v>
      </c>
      <c r="Z48" s="2">
        <f t="shared" si="19"/>
        <v>1.8569889841079203</v>
      </c>
      <c r="AA48" s="2">
        <f t="shared" si="20"/>
        <v>0</v>
      </c>
      <c r="AB48" s="2">
        <f t="shared" si="21"/>
        <v>0</v>
      </c>
      <c r="AC48" s="7">
        <f t="shared" si="22"/>
        <v>0</v>
      </c>
      <c r="AD48" s="7">
        <f t="shared" si="23"/>
        <v>0</v>
      </c>
      <c r="AE48" s="7">
        <f t="shared" si="24"/>
        <v>1</v>
      </c>
      <c r="AF48" s="2">
        <f t="shared" si="25"/>
        <v>5.5420921455543446E-08</v>
      </c>
      <c r="AG48" s="2">
        <f t="shared" si="26"/>
        <v>0</v>
      </c>
      <c r="AH48" s="2">
        <f t="shared" si="27"/>
        <v>0</v>
      </c>
      <c r="AI48" s="7">
        <f t="shared" si="34"/>
        <v>0</v>
      </c>
      <c r="AJ48" s="7">
        <f t="shared" si="35"/>
        <v>0</v>
      </c>
      <c r="AK48" s="7">
        <f t="shared" si="36"/>
        <v>1</v>
      </c>
    </row>
    <row r="49" spans="1:37" ht="12">
      <c r="A49" s="43">
        <f t="shared" si="9"/>
        <v>150</v>
      </c>
      <c r="B49" s="2">
        <f>COS(Angles!D38/180*PI())*COS(Angles!C38/180*PI())</f>
        <v>0.8660254037844387</v>
      </c>
      <c r="C49" s="2">
        <f>COS(Angles!C38/180*PI())*SIN(Angles!D38/180*PI())</f>
        <v>0.49999999999999994</v>
      </c>
      <c r="D49" s="2">
        <f>SIN(Angles!C38/180*PI())</f>
        <v>0</v>
      </c>
      <c r="E49" s="2">
        <f t="shared" si="0"/>
        <v>4.3950000000000005</v>
      </c>
      <c r="F49" s="2">
        <f t="shared" si="1"/>
        <v>2.725</v>
      </c>
      <c r="G49" s="2">
        <f t="shared" si="2"/>
        <v>1.1775000000000002</v>
      </c>
      <c r="H49" s="2">
        <f t="shared" si="3"/>
        <v>0</v>
      </c>
      <c r="I49" s="2">
        <f t="shared" si="4"/>
        <v>0</v>
      </c>
      <c r="J49" s="2">
        <f t="shared" si="5"/>
        <v>2.294967320028762</v>
      </c>
      <c r="K49" s="2">
        <f t="shared" si="31"/>
        <v>-8.297500000000001</v>
      </c>
      <c r="L49" s="2">
        <f t="shared" si="32"/>
        <v>15.093300000000003</v>
      </c>
      <c r="M49" s="2">
        <f t="shared" si="33"/>
        <v>-7.900436250000005</v>
      </c>
      <c r="N49" s="6">
        <v>1.1178492841713639</v>
      </c>
      <c r="O49" s="6">
        <v>1.1775201118806438</v>
      </c>
      <c r="P49" s="6">
        <v>6.002150788943549</v>
      </c>
      <c r="Q49" s="7">
        <f t="shared" si="6"/>
        <v>2.3524258431208813</v>
      </c>
      <c r="R49" s="7">
        <f t="shared" si="7"/>
        <v>2.4143958839754602</v>
      </c>
      <c r="S49" s="7">
        <f t="shared" si="8"/>
        <v>5.451019883200507</v>
      </c>
      <c r="T49" s="2">
        <f t="shared" si="13"/>
        <v>-1.696750351954894E-07</v>
      </c>
      <c r="U49" s="2">
        <f t="shared" si="14"/>
        <v>0</v>
      </c>
      <c r="V49" s="2">
        <f t="shared" si="15"/>
        <v>0</v>
      </c>
      <c r="W49" s="7">
        <f t="shared" si="16"/>
        <v>0</v>
      </c>
      <c r="X49" s="7">
        <f t="shared" si="17"/>
        <v>0</v>
      </c>
      <c r="Y49" s="7">
        <f t="shared" si="18"/>
        <v>1</v>
      </c>
      <c r="Z49" s="2">
        <f t="shared" si="19"/>
        <v>0.40361312959633733</v>
      </c>
      <c r="AA49" s="2">
        <f t="shared" si="20"/>
        <v>0</v>
      </c>
      <c r="AB49" s="2">
        <f t="shared" si="21"/>
        <v>0</v>
      </c>
      <c r="AC49" s="7">
        <f t="shared" si="22"/>
        <v>0</v>
      </c>
      <c r="AD49" s="7">
        <f t="shared" si="23"/>
        <v>0</v>
      </c>
      <c r="AE49" s="7">
        <f t="shared" si="24"/>
        <v>1</v>
      </c>
      <c r="AF49" s="2">
        <f t="shared" si="25"/>
        <v>3.332960263015469E-07</v>
      </c>
      <c r="AG49" s="2">
        <f t="shared" si="26"/>
        <v>0</v>
      </c>
      <c r="AH49" s="2">
        <f t="shared" si="27"/>
        <v>0</v>
      </c>
      <c r="AI49" s="7">
        <f t="shared" si="34"/>
        <v>0</v>
      </c>
      <c r="AJ49" s="7">
        <f t="shared" si="35"/>
        <v>0</v>
      </c>
      <c r="AK49" s="7">
        <f t="shared" si="36"/>
        <v>1</v>
      </c>
    </row>
    <row r="50" spans="1:37" ht="12">
      <c r="A50" s="43">
        <f t="shared" si="9"/>
        <v>155</v>
      </c>
      <c r="B50" s="2">
        <f>COS(Angles!D39/180*PI())*COS(Angles!C39/180*PI())</f>
        <v>0.9063077870366499</v>
      </c>
      <c r="C50" s="2">
        <f>COS(Angles!C39/180*PI())*SIN(Angles!D39/180*PI())</f>
        <v>0.42261826174069944</v>
      </c>
      <c r="D50" s="2">
        <f>SIN(Angles!C39/180*PI())</f>
        <v>0</v>
      </c>
      <c r="E50" s="2">
        <f t="shared" si="0"/>
        <v>4.544926990170866</v>
      </c>
      <c r="F50" s="2">
        <f t="shared" si="1"/>
        <v>2.7521296458404425</v>
      </c>
      <c r="G50" s="2">
        <f t="shared" si="2"/>
        <v>1.1896369468233559</v>
      </c>
      <c r="H50" s="2">
        <f t="shared" si="3"/>
        <v>0</v>
      </c>
      <c r="I50" s="2">
        <f t="shared" si="4"/>
        <v>0</v>
      </c>
      <c r="J50" s="2">
        <f t="shared" si="5"/>
        <v>2.030017774265292</v>
      </c>
      <c r="K50" s="2">
        <f t="shared" si="31"/>
        <v>-8.486693582834665</v>
      </c>
      <c r="L50" s="2">
        <f t="shared" si="32"/>
        <v>17.068104321258208</v>
      </c>
      <c r="M50" s="2">
        <f t="shared" si="33"/>
        <v>-9.977789791369556</v>
      </c>
      <c r="N50" s="6">
        <v>1.189636771835411</v>
      </c>
      <c r="O50" s="6">
        <v>1.4294062607910665</v>
      </c>
      <c r="P50" s="6">
        <v>5.867650383889792</v>
      </c>
      <c r="Q50" s="7">
        <f t="shared" si="6"/>
        <v>2.4267861359584724</v>
      </c>
      <c r="R50" s="7">
        <f t="shared" si="7"/>
        <v>2.660125677064442</v>
      </c>
      <c r="S50" s="7">
        <f t="shared" si="8"/>
        <v>5.389598702841635</v>
      </c>
      <c r="T50" s="2">
        <f t="shared" si="13"/>
        <v>-1.8538971353245581</v>
      </c>
      <c r="U50" s="2">
        <f t="shared" si="14"/>
        <v>0</v>
      </c>
      <c r="V50" s="2">
        <f t="shared" si="15"/>
        <v>0</v>
      </c>
      <c r="W50" s="7">
        <f t="shared" si="16"/>
        <v>0</v>
      </c>
      <c r="X50" s="7">
        <f t="shared" si="17"/>
        <v>0</v>
      </c>
      <c r="Y50" s="7">
        <f t="shared" si="18"/>
        <v>1</v>
      </c>
      <c r="Z50" s="2">
        <f t="shared" si="19"/>
        <v>5.905050948067955E-08</v>
      </c>
      <c r="AA50" s="2">
        <f t="shared" si="20"/>
        <v>0</v>
      </c>
      <c r="AB50" s="2">
        <f t="shared" si="21"/>
        <v>0</v>
      </c>
      <c r="AC50" s="7">
        <f t="shared" si="22"/>
        <v>0</v>
      </c>
      <c r="AD50" s="7">
        <f t="shared" si="23"/>
        <v>0</v>
      </c>
      <c r="AE50" s="7">
        <f t="shared" si="24"/>
        <v>1</v>
      </c>
      <c r="AF50" s="2">
        <f t="shared" si="25"/>
        <v>8.593767142398738E-13</v>
      </c>
      <c r="AG50" s="2">
        <f t="shared" si="26"/>
        <v>0</v>
      </c>
      <c r="AH50" s="2">
        <f t="shared" si="27"/>
        <v>0</v>
      </c>
      <c r="AI50" s="7">
        <f t="shared" si="34"/>
        <v>0</v>
      </c>
      <c r="AJ50" s="7">
        <f t="shared" si="35"/>
        <v>0</v>
      </c>
      <c r="AK50" s="7">
        <f t="shared" si="36"/>
        <v>1</v>
      </c>
    </row>
    <row r="51" spans="1:37" ht="12">
      <c r="A51" s="43">
        <f t="shared" si="9"/>
        <v>160</v>
      </c>
      <c r="B51" s="2">
        <f>COS(Angles!D40/180*PI())*COS(Angles!C40/180*PI())</f>
        <v>0.9396926207859084</v>
      </c>
      <c r="C51" s="2">
        <f>COS(Angles!C40/180*PI())*SIN(Angles!D40/180*PI())</f>
        <v>0.3420201433256687</v>
      </c>
      <c r="D51" s="2">
        <f>SIN(Angles!C40/180*PI())</f>
        <v>0</v>
      </c>
      <c r="E51" s="2">
        <f aca="true" t="shared" si="37" ref="E51:E73">$F$3*B51^2+$K$13*C51^2+$J$11*D51^2+2*$K$3*B51*C51+2*$J$3*B51*D51+2*$K$11*C51*D51</f>
        <v>4.674346665274927</v>
      </c>
      <c r="F51" s="2">
        <f aca="true" t="shared" si="38" ref="F51:F73">$K$13*B51^2+$G$5*C51^2+$I$9*D51^2+2*$K$5*B51*C51+2*$K$9*B51*D51+2*$I$5*C51*D51</f>
        <v>2.775548444192606</v>
      </c>
      <c r="G51" s="2">
        <f aca="true" t="shared" si="39" ref="G51:G73">$J$11*B51^2+$I$9*C51^2+$H$7*D51^2+2*$J$9*B51*C51+2*$J$7*B51*D51+2*$I$7*C51*D51</f>
        <v>1.2001137776651132</v>
      </c>
      <c r="H51" s="2">
        <f aca="true" t="shared" si="40" ref="H51:H73">$K$11*B51^2+$I$5*C51^2+$I$7*D51^2+($J$5+$K$9)*B51*C51+($K$7+$J$9)*B51*D51+($H$5+$I$9)*C51*D51</f>
        <v>0</v>
      </c>
      <c r="I51" s="2">
        <f aca="true" t="shared" si="41" ref="I51:I73">$J$3*B51^2+$K$9*C51^2+$J$7*D51^2+($I$3+$K$11)*B51*C51+($H$3+$J$11)*B51*D51+($K$7+$J$9)*C51*D51</f>
        <v>0</v>
      </c>
      <c r="J51" s="2">
        <f aca="true" t="shared" si="42" ref="J51:J73">$K$3*B51^2+$K$5*C51^2+$J$9*D51^2+($G$3+$K$13)*B51*C51+($I$3+$K$11)*B51*D51+($J$5+$K$9)*C51*D51</f>
        <v>1.7033871656693291</v>
      </c>
      <c r="K51" s="2">
        <f t="shared" si="31"/>
        <v>-8.650008887132646</v>
      </c>
      <c r="L51" s="2">
        <f t="shared" si="32"/>
        <v>19.01306954128566</v>
      </c>
      <c r="M51" s="2">
        <f t="shared" si="33"/>
        <v>-12.087963342116891</v>
      </c>
      <c r="N51" s="6">
        <v>1.2001137250133755</v>
      </c>
      <c r="O51" s="6">
        <v>1.774848452909723</v>
      </c>
      <c r="P51" s="6">
        <v>5.675046656668416</v>
      </c>
      <c r="Q51" s="7">
        <f aca="true" t="shared" si="43" ref="Q51:Q73">SQRT(N51*(10000000000)/$D$4)/1000</f>
        <v>2.4374488824428013</v>
      </c>
      <c r="R51" s="7">
        <f aca="true" t="shared" si="44" ref="R51:R73">SQRT(O51*(10000000000)/$D$4)/1000</f>
        <v>2.9641825989218513</v>
      </c>
      <c r="S51" s="7">
        <f aca="true" t="shared" si="45" ref="S51:S73">SQRT(P51*(10000000000)/$D$4)/1000</f>
        <v>5.300404737333425</v>
      </c>
      <c r="T51" s="2">
        <f t="shared" si="13"/>
        <v>-5.245652695497128</v>
      </c>
      <c r="U51" s="2">
        <f t="shared" si="14"/>
        <v>0</v>
      </c>
      <c r="V51" s="2">
        <f t="shared" si="15"/>
        <v>0</v>
      </c>
      <c r="W51" s="7">
        <f t="shared" si="16"/>
        <v>0</v>
      </c>
      <c r="X51" s="7">
        <f t="shared" si="17"/>
        <v>0</v>
      </c>
      <c r="Y51" s="7">
        <f t="shared" si="18"/>
        <v>1</v>
      </c>
      <c r="Z51" s="2">
        <f t="shared" si="19"/>
        <v>5.589955659211611E-10</v>
      </c>
      <c r="AA51" s="2">
        <f t="shared" si="20"/>
        <v>0</v>
      </c>
      <c r="AB51" s="2">
        <f t="shared" si="21"/>
        <v>0</v>
      </c>
      <c r="AC51" s="7">
        <f t="shared" si="22"/>
        <v>0</v>
      </c>
      <c r="AD51" s="7">
        <f t="shared" si="23"/>
        <v>0</v>
      </c>
      <c r="AE51" s="7">
        <f t="shared" si="24"/>
        <v>1</v>
      </c>
      <c r="AF51" s="2">
        <f t="shared" si="25"/>
        <v>6.050373612265208E-11</v>
      </c>
      <c r="AG51" s="2">
        <f t="shared" si="26"/>
        <v>0</v>
      </c>
      <c r="AH51" s="2">
        <f t="shared" si="27"/>
        <v>0</v>
      </c>
      <c r="AI51" s="7">
        <f t="shared" si="34"/>
        <v>0</v>
      </c>
      <c r="AJ51" s="7">
        <f t="shared" si="35"/>
        <v>0</v>
      </c>
      <c r="AK51" s="7">
        <f t="shared" si="36"/>
        <v>1</v>
      </c>
    </row>
    <row r="52" spans="1:37" ht="12">
      <c r="A52" s="43">
        <f t="shared" si="9"/>
        <v>165</v>
      </c>
      <c r="B52" s="2">
        <f>COS(Angles!D41/180*PI())*COS(Angles!C41/180*PI())</f>
        <v>0.9659258262890683</v>
      </c>
      <c r="C52" s="2">
        <f>COS(Angles!C41/180*PI())*SIN(Angles!D41/180*PI())</f>
        <v>0.25881904510252074</v>
      </c>
      <c r="D52" s="2">
        <f>SIN(Angles!C41/180*PI())</f>
        <v>0</v>
      </c>
      <c r="E52" s="2">
        <f t="shared" si="37"/>
        <v>4.779326673973661</v>
      </c>
      <c r="F52" s="2">
        <f t="shared" si="38"/>
        <v>2.7945448267190436</v>
      </c>
      <c r="G52" s="2">
        <f t="shared" si="39"/>
        <v>1.2086121593216772</v>
      </c>
      <c r="H52" s="2">
        <f t="shared" si="40"/>
        <v>0</v>
      </c>
      <c r="I52" s="2">
        <f t="shared" si="41"/>
        <v>0</v>
      </c>
      <c r="J52" s="2">
        <f t="shared" si="42"/>
        <v>1.325</v>
      </c>
      <c r="K52" s="2">
        <f t="shared" si="31"/>
        <v>-8.782483660014382</v>
      </c>
      <c r="L52" s="2">
        <f t="shared" si="32"/>
        <v>20.75429082083055</v>
      </c>
      <c r="M52" s="2">
        <f t="shared" si="33"/>
        <v>-14.020405803188488</v>
      </c>
      <c r="N52" s="6">
        <v>1.2086121593061716</v>
      </c>
      <c r="O52" s="6">
        <v>2.131500839920468</v>
      </c>
      <c r="P52" s="6">
        <v>5.442370663666913</v>
      </c>
      <c r="Q52" s="7">
        <f t="shared" si="43"/>
        <v>2.446063881303326</v>
      </c>
      <c r="R52" s="7">
        <f t="shared" si="44"/>
        <v>3.2483818057675915</v>
      </c>
      <c r="S52" s="7">
        <f t="shared" si="45"/>
        <v>5.190609697140984</v>
      </c>
      <c r="T52" s="2">
        <f t="shared" si="13"/>
        <v>-10.529667352403248</v>
      </c>
      <c r="U52" s="2">
        <f t="shared" si="14"/>
        <v>0</v>
      </c>
      <c r="V52" s="2">
        <f t="shared" si="15"/>
        <v>0</v>
      </c>
      <c r="W52" s="7">
        <f t="shared" si="16"/>
        <v>0</v>
      </c>
      <c r="X52" s="7">
        <f t="shared" si="17"/>
        <v>0</v>
      </c>
      <c r="Y52" s="7">
        <f t="shared" si="18"/>
        <v>1</v>
      </c>
      <c r="Z52" s="2">
        <f t="shared" si="19"/>
        <v>5.277879405817549E-09</v>
      </c>
      <c r="AA52" s="2">
        <f t="shared" si="20"/>
        <v>0</v>
      </c>
      <c r="AB52" s="2">
        <f t="shared" si="21"/>
        <v>0</v>
      </c>
      <c r="AC52" s="7">
        <f t="shared" si="22"/>
        <v>0</v>
      </c>
      <c r="AD52" s="7">
        <f t="shared" si="23"/>
        <v>0</v>
      </c>
      <c r="AE52" s="7">
        <f t="shared" si="24"/>
        <v>1</v>
      </c>
      <c r="AF52" s="2">
        <f t="shared" si="25"/>
        <v>3.474244938441698E-09</v>
      </c>
      <c r="AG52" s="2">
        <f t="shared" si="26"/>
        <v>0</v>
      </c>
      <c r="AH52" s="2">
        <f t="shared" si="27"/>
        <v>0</v>
      </c>
      <c r="AI52" s="7">
        <f t="shared" si="34"/>
        <v>0</v>
      </c>
      <c r="AJ52" s="7">
        <f t="shared" si="35"/>
        <v>0</v>
      </c>
      <c r="AK52" s="7">
        <f t="shared" si="36"/>
        <v>1</v>
      </c>
    </row>
    <row r="53" spans="1:37" ht="12">
      <c r="A53" s="43">
        <f t="shared" si="9"/>
        <v>170</v>
      </c>
      <c r="B53" s="2">
        <f>COS(Angles!D42/180*PI())*COS(Angles!C42/180*PI())</f>
        <v>0.984807753012208</v>
      </c>
      <c r="C53" s="2">
        <f>COS(Angles!C42/180*PI())*SIN(Angles!D42/180*PI())</f>
        <v>0.17364817766693033</v>
      </c>
      <c r="D53" s="2">
        <f>SIN(Angles!C42/180*PI())</f>
        <v>0</v>
      </c>
      <c r="E53" s="2">
        <f t="shared" si="37"/>
        <v>4.856677251825204</v>
      </c>
      <c r="F53" s="2">
        <f t="shared" si="38"/>
        <v>2.808541597949322</v>
      </c>
      <c r="G53" s="2">
        <f t="shared" si="39"/>
        <v>1.214873872766802</v>
      </c>
      <c r="H53" s="2">
        <f t="shared" si="40"/>
        <v>0</v>
      </c>
      <c r="I53" s="2">
        <f t="shared" si="41"/>
        <v>0</v>
      </c>
      <c r="J53" s="2">
        <f t="shared" si="42"/>
        <v>0.906353379813022</v>
      </c>
      <c r="K53" s="2">
        <f t="shared" si="31"/>
        <v>-8.880092722541328</v>
      </c>
      <c r="L53" s="2">
        <f t="shared" si="32"/>
        <v>22.13097775009746</v>
      </c>
      <c r="M53" s="2">
        <f t="shared" si="33"/>
        <v>-15.573108135543793</v>
      </c>
      <c r="N53" s="6">
        <v>1.2148737547400863</v>
      </c>
      <c r="O53" s="6">
        <v>2.465060076447815</v>
      </c>
      <c r="P53" s="6">
        <v>5.200158929504232</v>
      </c>
      <c r="Q53" s="7">
        <f t="shared" si="43"/>
        <v>2.4523919973393915</v>
      </c>
      <c r="R53" s="7">
        <f t="shared" si="44"/>
        <v>3.4933175786331256</v>
      </c>
      <c r="S53" s="7">
        <f t="shared" si="45"/>
        <v>5.07379158392909</v>
      </c>
      <c r="T53" s="2">
        <f t="shared" si="13"/>
        <v>-20.01949265511762</v>
      </c>
      <c r="U53" s="2">
        <f t="shared" si="14"/>
        <v>0</v>
      </c>
      <c r="V53" s="2">
        <f t="shared" si="15"/>
        <v>0</v>
      </c>
      <c r="W53" s="7">
        <f t="shared" si="16"/>
        <v>0</v>
      </c>
      <c r="X53" s="7">
        <f t="shared" si="17"/>
        <v>0</v>
      </c>
      <c r="Y53" s="7">
        <f t="shared" si="18"/>
        <v>1</v>
      </c>
      <c r="Z53" s="2">
        <f t="shared" si="19"/>
        <v>3.769437591954228E-07</v>
      </c>
      <c r="AA53" s="2">
        <f t="shared" si="20"/>
        <v>0</v>
      </c>
      <c r="AB53" s="2">
        <f t="shared" si="21"/>
        <v>0</v>
      </c>
      <c r="AC53" s="7">
        <f t="shared" si="22"/>
        <v>0</v>
      </c>
      <c r="AD53" s="7">
        <f t="shared" si="23"/>
        <v>0</v>
      </c>
      <c r="AE53" s="7">
        <f t="shared" si="24"/>
        <v>1</v>
      </c>
      <c r="AF53" s="2">
        <f t="shared" si="25"/>
        <v>1.0774534296245296E-07</v>
      </c>
      <c r="AG53" s="2">
        <f t="shared" si="26"/>
        <v>0</v>
      </c>
      <c r="AH53" s="2">
        <f t="shared" si="27"/>
        <v>0</v>
      </c>
      <c r="AI53" s="7">
        <f t="shared" si="34"/>
        <v>0</v>
      </c>
      <c r="AJ53" s="7">
        <f t="shared" si="35"/>
        <v>0</v>
      </c>
      <c r="AK53" s="7">
        <f t="shared" si="36"/>
        <v>1</v>
      </c>
    </row>
    <row r="54" spans="1:37" ht="12">
      <c r="A54" s="43">
        <f t="shared" si="9"/>
        <v>175</v>
      </c>
      <c r="B54" s="2">
        <f>COS(Angles!D43/180*PI())*COS(Angles!C43/180*PI())</f>
        <v>0.9961946980917455</v>
      </c>
      <c r="C54" s="2">
        <f>COS(Angles!C43/180*PI())*SIN(Angles!D43/180*PI())</f>
        <v>0.08715574274765817</v>
      </c>
      <c r="D54" s="2">
        <f>SIN(Angles!C43/180*PI())</f>
        <v>0</v>
      </c>
      <c r="E54" s="2">
        <f t="shared" si="37"/>
        <v>4.904048140662819</v>
      </c>
      <c r="F54" s="2">
        <f t="shared" si="38"/>
        <v>2.8171134730723195</v>
      </c>
      <c r="G54" s="2">
        <f t="shared" si="39"/>
        <v>1.2187086590060379</v>
      </c>
      <c r="H54" s="2">
        <f t="shared" si="40"/>
        <v>0</v>
      </c>
      <c r="I54" s="2">
        <f t="shared" si="41"/>
        <v>0</v>
      </c>
      <c r="J54" s="2">
        <f t="shared" si="42"/>
        <v>0.46016767081736537</v>
      </c>
      <c r="K54" s="2">
        <f t="shared" si="31"/>
        <v>-8.939870272741176</v>
      </c>
      <c r="L54" s="2">
        <f t="shared" si="32"/>
        <v>23.01335232063505</v>
      </c>
      <c r="M54" s="2">
        <f t="shared" si="33"/>
        <v>-16.578710316650213</v>
      </c>
      <c r="N54" s="6">
        <v>1.218708647572885</v>
      </c>
      <c r="O54" s="6">
        <v>2.7201517814788847</v>
      </c>
      <c r="P54" s="6">
        <v>5.0010098322649235</v>
      </c>
      <c r="Q54" s="7">
        <f t="shared" si="43"/>
        <v>2.4562595804593697</v>
      </c>
      <c r="R54" s="7">
        <f t="shared" si="44"/>
        <v>3.6696182264798733</v>
      </c>
      <c r="S54" s="7">
        <f t="shared" si="45"/>
        <v>4.975688336014735</v>
      </c>
      <c r="T54" s="2">
        <f t="shared" si="13"/>
        <v>-45.48062186672328</v>
      </c>
      <c r="U54" s="2">
        <f t="shared" si="14"/>
        <v>0</v>
      </c>
      <c r="V54" s="2">
        <f t="shared" si="15"/>
        <v>0</v>
      </c>
      <c r="W54" s="7">
        <f t="shared" si="16"/>
        <v>0</v>
      </c>
      <c r="X54" s="7">
        <f t="shared" si="17"/>
        <v>0</v>
      </c>
      <c r="Y54" s="7">
        <f t="shared" si="18"/>
        <v>1</v>
      </c>
      <c r="Z54" s="2">
        <f t="shared" si="19"/>
        <v>6.768268088449063E-11</v>
      </c>
      <c r="AA54" s="2">
        <f t="shared" si="20"/>
        <v>0</v>
      </c>
      <c r="AB54" s="2">
        <f t="shared" si="21"/>
        <v>0</v>
      </c>
      <c r="AC54" s="7">
        <f t="shared" si="22"/>
        <v>0</v>
      </c>
      <c r="AD54" s="7">
        <f t="shared" si="23"/>
        <v>0</v>
      </c>
      <c r="AE54" s="7">
        <f t="shared" si="24"/>
        <v>1</v>
      </c>
      <c r="AF54" s="2">
        <f t="shared" si="25"/>
        <v>1.1617598793412785E-12</v>
      </c>
      <c r="AG54" s="2">
        <f t="shared" si="26"/>
        <v>0</v>
      </c>
      <c r="AH54" s="2">
        <f t="shared" si="27"/>
        <v>0</v>
      </c>
      <c r="AI54" s="7">
        <f t="shared" si="34"/>
        <v>0</v>
      </c>
      <c r="AJ54" s="7">
        <f t="shared" si="35"/>
        <v>0</v>
      </c>
      <c r="AK54" s="7">
        <f t="shared" si="36"/>
        <v>1</v>
      </c>
    </row>
    <row r="55" spans="1:37" ht="12">
      <c r="A55" s="43">
        <f t="shared" si="9"/>
        <v>180</v>
      </c>
      <c r="B55" s="2">
        <f>COS(Angles!D44/180*PI())*COS(Angles!C44/180*PI())</f>
        <v>1</v>
      </c>
      <c r="C55" s="2">
        <f>COS(Angles!C44/180*PI())*SIN(Angles!D44/180*PI())</f>
        <v>0</v>
      </c>
      <c r="D55" s="2">
        <f>SIN(Angles!C44/180*PI())</f>
        <v>0</v>
      </c>
      <c r="E55" s="2">
        <f t="shared" si="37"/>
        <v>4.92</v>
      </c>
      <c r="F55" s="2">
        <f t="shared" si="38"/>
        <v>2.82</v>
      </c>
      <c r="G55" s="2">
        <f t="shared" si="39"/>
        <v>1.22</v>
      </c>
      <c r="H55" s="2">
        <f t="shared" si="40"/>
        <v>0</v>
      </c>
      <c r="I55" s="2">
        <f t="shared" si="41"/>
        <v>0</v>
      </c>
      <c r="J55" s="2">
        <f t="shared" si="42"/>
        <v>0</v>
      </c>
      <c r="K55" s="2">
        <f t="shared" si="31"/>
        <v>-8.96</v>
      </c>
      <c r="L55" s="2">
        <f t="shared" si="32"/>
        <v>23.3172</v>
      </c>
      <c r="M55" s="2">
        <f t="shared" si="33"/>
        <v>-16.926768</v>
      </c>
      <c r="N55" s="6">
        <v>1.2199999950753406</v>
      </c>
      <c r="O55" s="6">
        <v>2.8200002674545934</v>
      </c>
      <c r="P55" s="6">
        <v>4.920000000023397</v>
      </c>
      <c r="Q55" s="7">
        <f t="shared" si="43"/>
        <v>2.4575605660932425</v>
      </c>
      <c r="R55" s="7">
        <f t="shared" si="44"/>
        <v>3.7363615140449937</v>
      </c>
      <c r="S55" s="7">
        <f t="shared" si="45"/>
        <v>4.935223970974385</v>
      </c>
      <c r="T55" s="2" t="e">
        <f t="shared" si="13"/>
        <v>#DIV/0!</v>
      </c>
      <c r="U55" s="2" t="e">
        <f t="shared" si="14"/>
        <v>#DIV/0!</v>
      </c>
      <c r="V55" s="2" t="e">
        <f t="shared" si="15"/>
        <v>#DIV/0!</v>
      </c>
      <c r="W55" s="7" t="e">
        <f t="shared" si="16"/>
        <v>#DIV/0!</v>
      </c>
      <c r="X55" s="7" t="e">
        <f t="shared" si="17"/>
        <v>#DIV/0!</v>
      </c>
      <c r="Y55" s="7" t="e">
        <f t="shared" si="18"/>
        <v>#DIV/0!</v>
      </c>
      <c r="Z55" s="2" t="e">
        <f t="shared" si="19"/>
        <v>#DIV/0!</v>
      </c>
      <c r="AA55" s="2" t="e">
        <f t="shared" si="20"/>
        <v>#DIV/0!</v>
      </c>
      <c r="AB55" s="2" t="e">
        <f t="shared" si="21"/>
        <v>#DIV/0!</v>
      </c>
      <c r="AC55" s="7" t="e">
        <f t="shared" si="22"/>
        <v>#DIV/0!</v>
      </c>
      <c r="AD55" s="7" t="e">
        <f t="shared" si="23"/>
        <v>#DIV/0!</v>
      </c>
      <c r="AE55" s="7" t="e">
        <f t="shared" si="24"/>
        <v>#DIV/0!</v>
      </c>
      <c r="AF55" s="2" t="e">
        <f t="shared" si="25"/>
        <v>#DIV/0!</v>
      </c>
      <c r="AG55" s="2" t="e">
        <f t="shared" si="26"/>
        <v>#DIV/0!</v>
      </c>
      <c r="AH55" s="2" t="e">
        <f t="shared" si="27"/>
        <v>#DIV/0!</v>
      </c>
      <c r="AI55" s="7" t="e">
        <f t="shared" si="34"/>
        <v>#DIV/0!</v>
      </c>
      <c r="AJ55" s="7" t="e">
        <f t="shared" si="35"/>
        <v>#DIV/0!</v>
      </c>
      <c r="AK55" s="7" t="e">
        <f t="shared" si="36"/>
        <v>#DIV/0!</v>
      </c>
    </row>
    <row r="56" spans="1:37" ht="12">
      <c r="A56" s="43">
        <f t="shared" si="9"/>
        <v>185</v>
      </c>
      <c r="B56" s="2">
        <f>COS(Angles!D45/180*PI())*COS(Angles!C45/180*PI())</f>
        <v>0.9961946980917455</v>
      </c>
      <c r="C56" s="2">
        <f>COS(Angles!C45/180*PI())*SIN(Angles!D45/180*PI())</f>
        <v>0</v>
      </c>
      <c r="D56" s="2">
        <f>SIN(Angles!C45/180*PI())</f>
        <v>0.08715574274765817</v>
      </c>
      <c r="E56" s="2">
        <f t="shared" si="37"/>
        <v>4.891894343072585</v>
      </c>
      <c r="F56" s="2">
        <f t="shared" si="38"/>
        <v>2.806554861415804</v>
      </c>
      <c r="G56" s="2">
        <f t="shared" si="39"/>
        <v>1.2376230065058387</v>
      </c>
      <c r="H56" s="2">
        <f t="shared" si="40"/>
        <v>0</v>
      </c>
      <c r="I56" s="2">
        <f t="shared" si="41"/>
        <v>0.31864440601881716</v>
      </c>
      <c r="J56" s="2">
        <f t="shared" si="42"/>
        <v>0</v>
      </c>
      <c r="K56" s="2">
        <f t="shared" si="31"/>
        <v>-8.936072210994228</v>
      </c>
      <c r="L56" s="2">
        <f t="shared" si="32"/>
        <v>23.15561344248715</v>
      </c>
      <c r="M56" s="2">
        <f t="shared" si="33"/>
        <v>-16.70682252733951</v>
      </c>
      <c r="N56" s="6">
        <v>1.2100460218291915</v>
      </c>
      <c r="O56" s="6">
        <v>2.806555191623753</v>
      </c>
      <c r="P56" s="6">
        <v>4.919471323117006</v>
      </c>
      <c r="Q56" s="7">
        <f t="shared" si="43"/>
        <v>2.4475144209459874</v>
      </c>
      <c r="R56" s="7">
        <f t="shared" si="44"/>
        <v>3.7274438402604817</v>
      </c>
      <c r="S56" s="7">
        <f t="shared" si="45"/>
        <v>4.934958807454456</v>
      </c>
      <c r="T56" s="2" t="e">
        <f t="shared" si="13"/>
        <v>#DIV/0!</v>
      </c>
      <c r="U56" s="2" t="e">
        <f t="shared" si="14"/>
        <v>#DIV/0!</v>
      </c>
      <c r="V56" s="2" t="e">
        <f t="shared" si="15"/>
        <v>#DIV/0!</v>
      </c>
      <c r="W56" s="7" t="e">
        <f t="shared" si="16"/>
        <v>#DIV/0!</v>
      </c>
      <c r="X56" s="7" t="e">
        <f t="shared" si="17"/>
        <v>#DIV/0!</v>
      </c>
      <c r="Y56" s="7" t="e">
        <f t="shared" si="18"/>
        <v>#DIV/0!</v>
      </c>
      <c r="Z56" s="2" t="e">
        <f t="shared" si="19"/>
        <v>#DIV/0!</v>
      </c>
      <c r="AA56" s="2" t="e">
        <f t="shared" si="20"/>
        <v>#DIV/0!</v>
      </c>
      <c r="AB56" s="2" t="e">
        <f t="shared" si="21"/>
        <v>#DIV/0!</v>
      </c>
      <c r="AC56" s="7" t="e">
        <f t="shared" si="22"/>
        <v>#DIV/0!</v>
      </c>
      <c r="AD56" s="7" t="e">
        <f t="shared" si="23"/>
        <v>#DIV/0!</v>
      </c>
      <c r="AE56" s="7" t="e">
        <f t="shared" si="24"/>
        <v>#DIV/0!</v>
      </c>
      <c r="AF56" s="2" t="e">
        <f t="shared" si="25"/>
        <v>#DIV/0!</v>
      </c>
      <c r="AG56" s="2" t="e">
        <f t="shared" si="26"/>
        <v>#DIV/0!</v>
      </c>
      <c r="AH56" s="2" t="e">
        <f t="shared" si="27"/>
        <v>#DIV/0!</v>
      </c>
      <c r="AI56" s="7" t="e">
        <f t="shared" si="34"/>
        <v>#DIV/0!</v>
      </c>
      <c r="AJ56" s="7" t="e">
        <f t="shared" si="35"/>
        <v>#DIV/0!</v>
      </c>
      <c r="AK56" s="7" t="e">
        <f t="shared" si="36"/>
        <v>#DIV/0!</v>
      </c>
    </row>
    <row r="57" spans="1:37" ht="12">
      <c r="A57" s="43">
        <f t="shared" si="9"/>
        <v>190</v>
      </c>
      <c r="B57" s="2">
        <f>COS(Angles!D46/180*PI())*COS(Angles!C46/180*PI())</f>
        <v>0.984807753012208</v>
      </c>
      <c r="C57" s="2">
        <f>COS(Angles!C46/180*PI())*SIN(Angles!D46/180*PI())</f>
        <v>0</v>
      </c>
      <c r="D57" s="2">
        <f>SIN(Angles!C46/180*PI())</f>
        <v>0.17364817766693033</v>
      </c>
      <c r="E57" s="2">
        <f t="shared" si="37"/>
        <v>4.80843134845393</v>
      </c>
      <c r="F57" s="2">
        <f t="shared" si="38"/>
        <v>2.7666279693955285</v>
      </c>
      <c r="G57" s="2">
        <f t="shared" si="39"/>
        <v>1.289956559888346</v>
      </c>
      <c r="H57" s="2">
        <f t="shared" si="40"/>
        <v>0</v>
      </c>
      <c r="I57" s="2">
        <f t="shared" si="41"/>
        <v>0.627606963002602</v>
      </c>
      <c r="J57" s="2">
        <f t="shared" si="42"/>
        <v>0</v>
      </c>
      <c r="K57" s="2">
        <f t="shared" si="31"/>
        <v>-8.865015877737804</v>
      </c>
      <c r="L57" s="2">
        <f t="shared" si="32"/>
        <v>22.6807476161448</v>
      </c>
      <c r="M57" s="2">
        <f t="shared" si="33"/>
        <v>-16.07072508412009</v>
      </c>
      <c r="N57" s="6">
        <v>1.1813591851667269</v>
      </c>
      <c r="O57" s="6">
        <v>2.7666285644266906</v>
      </c>
      <c r="P57" s="6">
        <v>4.917028719208723</v>
      </c>
      <c r="Q57" s="7">
        <f t="shared" si="43"/>
        <v>2.4183285132204606</v>
      </c>
      <c r="R57" s="7">
        <f t="shared" si="44"/>
        <v>3.7008351776340054</v>
      </c>
      <c r="S57" s="7">
        <f t="shared" si="45"/>
        <v>4.933733508481833</v>
      </c>
      <c r="T57" s="2" t="e">
        <f t="shared" si="13"/>
        <v>#DIV/0!</v>
      </c>
      <c r="U57" s="2" t="e">
        <f t="shared" si="14"/>
        <v>#DIV/0!</v>
      </c>
      <c r="V57" s="2" t="e">
        <f t="shared" si="15"/>
        <v>#DIV/0!</v>
      </c>
      <c r="W57" s="7" t="e">
        <f t="shared" si="16"/>
        <v>#DIV/0!</v>
      </c>
      <c r="X57" s="7" t="e">
        <f t="shared" si="17"/>
        <v>#DIV/0!</v>
      </c>
      <c r="Y57" s="7" t="e">
        <f t="shared" si="18"/>
        <v>#DIV/0!</v>
      </c>
      <c r="Z57" s="2" t="e">
        <f t="shared" si="19"/>
        <v>#DIV/0!</v>
      </c>
      <c r="AA57" s="2" t="e">
        <f t="shared" si="20"/>
        <v>#DIV/0!</v>
      </c>
      <c r="AB57" s="2" t="e">
        <f t="shared" si="21"/>
        <v>#DIV/0!</v>
      </c>
      <c r="AC57" s="7" t="e">
        <f t="shared" si="22"/>
        <v>#DIV/0!</v>
      </c>
      <c r="AD57" s="7" t="e">
        <f t="shared" si="23"/>
        <v>#DIV/0!</v>
      </c>
      <c r="AE57" s="7" t="e">
        <f t="shared" si="24"/>
        <v>#DIV/0!</v>
      </c>
      <c r="AF57" s="2" t="e">
        <f t="shared" si="25"/>
        <v>#DIV/0!</v>
      </c>
      <c r="AG57" s="2" t="e">
        <f t="shared" si="26"/>
        <v>#DIV/0!</v>
      </c>
      <c r="AH57" s="2" t="e">
        <f t="shared" si="27"/>
        <v>#DIV/0!</v>
      </c>
      <c r="AI57" s="7" t="e">
        <f t="shared" si="34"/>
        <v>#DIV/0!</v>
      </c>
      <c r="AJ57" s="7" t="e">
        <f t="shared" si="35"/>
        <v>#DIV/0!</v>
      </c>
      <c r="AK57" s="7" t="e">
        <f t="shared" si="36"/>
        <v>#DIV/0!</v>
      </c>
    </row>
    <row r="58" spans="1:37" ht="12">
      <c r="A58" s="43">
        <f t="shared" si="9"/>
        <v>195</v>
      </c>
      <c r="B58" s="2">
        <f>COS(Angles!D47/180*PI())*COS(Angles!C47/180*PI())</f>
        <v>0.9659258262890683</v>
      </c>
      <c r="C58" s="2">
        <f>COS(Angles!C47/180*PI())*SIN(Angles!D47/180*PI())</f>
        <v>0</v>
      </c>
      <c r="D58" s="2">
        <f>SIN(Angles!C47/180*PI())</f>
        <v>0.25881904510252074</v>
      </c>
      <c r="E58" s="2">
        <f t="shared" si="37"/>
        <v>4.672146997001212</v>
      </c>
      <c r="F58" s="2">
        <f t="shared" si="38"/>
        <v>2.7014324823492286</v>
      </c>
      <c r="G58" s="2">
        <f t="shared" si="39"/>
        <v>1.3754105316100511</v>
      </c>
      <c r="H58" s="2">
        <f t="shared" si="40"/>
        <v>0</v>
      </c>
      <c r="I58" s="2">
        <f t="shared" si="41"/>
        <v>0.9174999999999999</v>
      </c>
      <c r="J58" s="2">
        <f t="shared" si="42"/>
        <v>0</v>
      </c>
      <c r="K58" s="2">
        <f t="shared" si="31"/>
        <v>-8.748990010960492</v>
      </c>
      <c r="L58" s="2">
        <f t="shared" si="32"/>
        <v>21.92138228157183</v>
      </c>
      <c r="M58" s="2">
        <f t="shared" si="33"/>
        <v>-15.085647055389806</v>
      </c>
      <c r="N58" s="6">
        <v>1.1372676743077432</v>
      </c>
      <c r="O58" s="6">
        <v>2.701433891832378</v>
      </c>
      <c r="P58" s="6">
        <v>4.910289851092222</v>
      </c>
      <c r="Q58" s="7">
        <f t="shared" si="43"/>
        <v>2.3727701093073663</v>
      </c>
      <c r="R58" s="7">
        <f t="shared" si="44"/>
        <v>3.656970755704929</v>
      </c>
      <c r="S58" s="7">
        <f t="shared" si="45"/>
        <v>4.930351468147727</v>
      </c>
      <c r="T58" s="2" t="e">
        <f t="shared" si="13"/>
        <v>#DIV/0!</v>
      </c>
      <c r="U58" s="2" t="e">
        <f t="shared" si="14"/>
        <v>#DIV/0!</v>
      </c>
      <c r="V58" s="2" t="e">
        <f t="shared" si="15"/>
        <v>#DIV/0!</v>
      </c>
      <c r="W58" s="7" t="e">
        <f t="shared" si="16"/>
        <v>#DIV/0!</v>
      </c>
      <c r="X58" s="7" t="e">
        <f t="shared" si="17"/>
        <v>#DIV/0!</v>
      </c>
      <c r="Y58" s="7" t="e">
        <f t="shared" si="18"/>
        <v>#DIV/0!</v>
      </c>
      <c r="Z58" s="2" t="e">
        <f t="shared" si="19"/>
        <v>#DIV/0!</v>
      </c>
      <c r="AA58" s="2" t="e">
        <f t="shared" si="20"/>
        <v>#DIV/0!</v>
      </c>
      <c r="AB58" s="2" t="e">
        <f t="shared" si="21"/>
        <v>#DIV/0!</v>
      </c>
      <c r="AC58" s="7" t="e">
        <f t="shared" si="22"/>
        <v>#DIV/0!</v>
      </c>
      <c r="AD58" s="7" t="e">
        <f t="shared" si="23"/>
        <v>#DIV/0!</v>
      </c>
      <c r="AE58" s="7" t="e">
        <f t="shared" si="24"/>
        <v>#DIV/0!</v>
      </c>
      <c r="AF58" s="2" t="e">
        <f t="shared" si="25"/>
        <v>#DIV/0!</v>
      </c>
      <c r="AG58" s="2" t="e">
        <f t="shared" si="26"/>
        <v>#DIV/0!</v>
      </c>
      <c r="AH58" s="2" t="e">
        <f t="shared" si="27"/>
        <v>#DIV/0!</v>
      </c>
      <c r="AI58" s="7" t="e">
        <f t="shared" si="34"/>
        <v>#DIV/0!</v>
      </c>
      <c r="AJ58" s="7" t="e">
        <f t="shared" si="35"/>
        <v>#DIV/0!</v>
      </c>
      <c r="AK58" s="7" t="e">
        <f t="shared" si="36"/>
        <v>#DIV/0!</v>
      </c>
    </row>
    <row r="59" spans="1:37" ht="12">
      <c r="A59" s="43">
        <f t="shared" si="9"/>
        <v>200</v>
      </c>
      <c r="B59" s="2">
        <f>COS(Angles!D48/180*PI())*COS(Angles!C48/180*PI())</f>
        <v>0.9396926207859084</v>
      </c>
      <c r="C59" s="2">
        <f>COS(Angles!C48/180*PI())*SIN(Angles!D48/180*PI())</f>
        <v>0</v>
      </c>
      <c r="D59" s="2">
        <f>SIN(Angles!C48/180*PI())</f>
        <v>0.3420201433256687</v>
      </c>
      <c r="E59" s="2">
        <f t="shared" si="37"/>
        <v>4.4871822197701094</v>
      </c>
      <c r="F59" s="2">
        <f t="shared" si="38"/>
        <v>2.6129493321602957</v>
      </c>
      <c r="G59" s="2">
        <f t="shared" si="39"/>
        <v>1.4913884459819855</v>
      </c>
      <c r="H59" s="2">
        <f t="shared" si="40"/>
        <v>0</v>
      </c>
      <c r="I59" s="2">
        <f t="shared" si="41"/>
        <v>1.1795152637747996</v>
      </c>
      <c r="J59" s="2">
        <f t="shared" si="42"/>
        <v>0</v>
      </c>
      <c r="K59" s="2">
        <f t="shared" si="31"/>
        <v>-8.59151999791239</v>
      </c>
      <c r="L59" s="2">
        <f t="shared" si="32"/>
        <v>20.922577688453277</v>
      </c>
      <c r="M59" s="2">
        <f t="shared" si="33"/>
        <v>-13.850918993341567</v>
      </c>
      <c r="N59" s="6">
        <v>1.0827304946220662</v>
      </c>
      <c r="O59" s="6">
        <v>2.6129493321635917</v>
      </c>
      <c r="P59" s="6">
        <v>4.895840945477998</v>
      </c>
      <c r="Q59" s="7">
        <f t="shared" si="43"/>
        <v>2.3151786007940265</v>
      </c>
      <c r="R59" s="7">
        <f t="shared" si="44"/>
        <v>3.596580700260058</v>
      </c>
      <c r="S59" s="7">
        <f t="shared" si="45"/>
        <v>4.923092154708508</v>
      </c>
      <c r="T59" s="2" t="e">
        <f t="shared" si="13"/>
        <v>#DIV/0!</v>
      </c>
      <c r="U59" s="2" t="e">
        <f t="shared" si="14"/>
        <v>#DIV/0!</v>
      </c>
      <c r="V59" s="2" t="e">
        <f t="shared" si="15"/>
        <v>#DIV/0!</v>
      </c>
      <c r="W59" s="7" t="e">
        <f t="shared" si="16"/>
        <v>#DIV/0!</v>
      </c>
      <c r="X59" s="7" t="e">
        <f t="shared" si="17"/>
        <v>#DIV/0!</v>
      </c>
      <c r="Y59" s="7" t="e">
        <f t="shared" si="18"/>
        <v>#DIV/0!</v>
      </c>
      <c r="Z59" s="2" t="e">
        <f t="shared" si="19"/>
        <v>#DIV/0!</v>
      </c>
      <c r="AA59" s="2" t="e">
        <f t="shared" si="20"/>
        <v>#DIV/0!</v>
      </c>
      <c r="AB59" s="2" t="e">
        <f t="shared" si="21"/>
        <v>#DIV/0!</v>
      </c>
      <c r="AC59" s="7" t="e">
        <f t="shared" si="22"/>
        <v>#DIV/0!</v>
      </c>
      <c r="AD59" s="7" t="e">
        <f t="shared" si="23"/>
        <v>#DIV/0!</v>
      </c>
      <c r="AE59" s="7" t="e">
        <f t="shared" si="24"/>
        <v>#DIV/0!</v>
      </c>
      <c r="AF59" s="2" t="e">
        <f t="shared" si="25"/>
        <v>#DIV/0!</v>
      </c>
      <c r="AG59" s="2" t="e">
        <f t="shared" si="26"/>
        <v>#DIV/0!</v>
      </c>
      <c r="AH59" s="2" t="e">
        <f t="shared" si="27"/>
        <v>#DIV/0!</v>
      </c>
      <c r="AI59" s="7" t="e">
        <f t="shared" si="34"/>
        <v>#DIV/0!</v>
      </c>
      <c r="AJ59" s="7" t="e">
        <f t="shared" si="35"/>
        <v>#DIV/0!</v>
      </c>
      <c r="AK59" s="7" t="e">
        <f t="shared" si="36"/>
        <v>#DIV/0!</v>
      </c>
    </row>
    <row r="60" spans="1:37" ht="12">
      <c r="A60" s="43">
        <f t="shared" si="9"/>
        <v>205</v>
      </c>
      <c r="B60" s="2">
        <f>COS(Angles!D49/180*PI())*COS(Angles!C49/180*PI())</f>
        <v>0.9063077870366499</v>
      </c>
      <c r="C60" s="2">
        <f>COS(Angles!C49/180*PI())*SIN(Angles!D49/180*PI())</f>
        <v>0</v>
      </c>
      <c r="D60" s="2">
        <f>SIN(Angles!C49/180*PI())</f>
        <v>0.42261826174069944</v>
      </c>
      <c r="E60" s="2">
        <f t="shared" si="37"/>
        <v>4.259157077920097</v>
      </c>
      <c r="F60" s="2">
        <f t="shared" si="38"/>
        <v>2.503867034572587</v>
      </c>
      <c r="G60" s="2">
        <f t="shared" si="39"/>
        <v>1.6343663727636142</v>
      </c>
      <c r="H60" s="2">
        <f t="shared" si="40"/>
        <v>0</v>
      </c>
      <c r="I60" s="2">
        <f t="shared" si="41"/>
        <v>1.4056915531233247</v>
      </c>
      <c r="J60" s="2">
        <f t="shared" si="42"/>
        <v>0</v>
      </c>
      <c r="K60" s="2">
        <f t="shared" si="31"/>
        <v>-8.397390485256299</v>
      </c>
      <c r="L60" s="2">
        <f t="shared" si="32"/>
        <v>19.7416534475959</v>
      </c>
      <c r="M60" s="2">
        <f t="shared" si="33"/>
        <v>-12.481913282435077</v>
      </c>
      <c r="N60" s="6">
        <v>1.023652182672866</v>
      </c>
      <c r="O60" s="6">
        <v>2.5038670346066656</v>
      </c>
      <c r="P60" s="6">
        <v>4.869871545475546</v>
      </c>
      <c r="Q60" s="7">
        <f t="shared" si="43"/>
        <v>2.2511297303214137</v>
      </c>
      <c r="R60" s="7">
        <f t="shared" si="44"/>
        <v>3.5207075083623374</v>
      </c>
      <c r="S60" s="7">
        <f t="shared" si="45"/>
        <v>4.910017818460715</v>
      </c>
      <c r="T60" s="2" t="e">
        <f t="shared" si="13"/>
        <v>#DIV/0!</v>
      </c>
      <c r="U60" s="2" t="e">
        <f t="shared" si="14"/>
        <v>#DIV/0!</v>
      </c>
      <c r="V60" s="2" t="e">
        <f t="shared" si="15"/>
        <v>#DIV/0!</v>
      </c>
      <c r="W60" s="7" t="e">
        <f t="shared" si="16"/>
        <v>#DIV/0!</v>
      </c>
      <c r="X60" s="7" t="e">
        <f t="shared" si="17"/>
        <v>#DIV/0!</v>
      </c>
      <c r="Y60" s="7" t="e">
        <f t="shared" si="18"/>
        <v>#DIV/0!</v>
      </c>
      <c r="Z60" s="2" t="e">
        <f t="shared" si="19"/>
        <v>#DIV/0!</v>
      </c>
      <c r="AA60" s="2" t="e">
        <f t="shared" si="20"/>
        <v>#DIV/0!</v>
      </c>
      <c r="AB60" s="2" t="e">
        <f t="shared" si="21"/>
        <v>#DIV/0!</v>
      </c>
      <c r="AC60" s="7" t="e">
        <f t="shared" si="22"/>
        <v>#DIV/0!</v>
      </c>
      <c r="AD60" s="7" t="e">
        <f t="shared" si="23"/>
        <v>#DIV/0!</v>
      </c>
      <c r="AE60" s="7" t="e">
        <f t="shared" si="24"/>
        <v>#DIV/0!</v>
      </c>
      <c r="AF60" s="2" t="e">
        <f t="shared" si="25"/>
        <v>#DIV/0!</v>
      </c>
      <c r="AG60" s="2" t="e">
        <f t="shared" si="26"/>
        <v>#DIV/0!</v>
      </c>
      <c r="AH60" s="2" t="e">
        <f t="shared" si="27"/>
        <v>#DIV/0!</v>
      </c>
      <c r="AI60" s="7" t="e">
        <f t="shared" si="34"/>
        <v>#DIV/0!</v>
      </c>
      <c r="AJ60" s="7" t="e">
        <f t="shared" si="35"/>
        <v>#DIV/0!</v>
      </c>
      <c r="AK60" s="7" t="e">
        <f t="shared" si="36"/>
        <v>#DIV/0!</v>
      </c>
    </row>
    <row r="61" spans="1:37" ht="12">
      <c r="A61" s="43">
        <f t="shared" si="9"/>
        <v>210</v>
      </c>
      <c r="B61" s="2">
        <f>COS(Angles!D50/180*PI())*COS(Angles!C50/180*PI())</f>
        <v>0.8660254037844387</v>
      </c>
      <c r="C61" s="2">
        <f>COS(Angles!C50/180*PI())*SIN(Angles!D50/180*PI())</f>
        <v>0</v>
      </c>
      <c r="D61" s="2">
        <f>SIN(Angles!C50/180*PI())</f>
        <v>0.49999999999999994</v>
      </c>
      <c r="E61" s="2">
        <f t="shared" si="37"/>
        <v>3.995</v>
      </c>
      <c r="F61" s="2">
        <f t="shared" si="38"/>
        <v>2.3775000000000004</v>
      </c>
      <c r="G61" s="2">
        <f t="shared" si="39"/>
        <v>1.7999999999999998</v>
      </c>
      <c r="H61" s="2">
        <f t="shared" si="40"/>
        <v>0</v>
      </c>
      <c r="I61" s="2">
        <f t="shared" si="41"/>
        <v>1.5891566159444448</v>
      </c>
      <c r="J61" s="2">
        <f t="shared" si="42"/>
        <v>0</v>
      </c>
      <c r="K61" s="2">
        <f t="shared" si="31"/>
        <v>-8.1725</v>
      </c>
      <c r="L61" s="2">
        <f t="shared" si="32"/>
        <v>18.44319375</v>
      </c>
      <c r="M61" s="2">
        <f t="shared" si="33"/>
        <v>-11.092419421875</v>
      </c>
      <c r="N61" s="6">
        <v>0.9661986226934098</v>
      </c>
      <c r="O61" s="6">
        <v>2.3775000003636477</v>
      </c>
      <c r="P61" s="6">
        <v>4.828801462543455</v>
      </c>
      <c r="Q61" s="7">
        <f t="shared" si="43"/>
        <v>2.1870440092696413</v>
      </c>
      <c r="R61" s="7">
        <f t="shared" si="44"/>
        <v>3.4307145002168653</v>
      </c>
      <c r="S61" s="7">
        <f t="shared" si="45"/>
        <v>4.889269652551763</v>
      </c>
      <c r="T61" s="2" t="e">
        <f t="shared" si="13"/>
        <v>#DIV/0!</v>
      </c>
      <c r="U61" s="2" t="e">
        <f t="shared" si="14"/>
        <v>#DIV/0!</v>
      </c>
      <c r="V61" s="2" t="e">
        <f t="shared" si="15"/>
        <v>#DIV/0!</v>
      </c>
      <c r="W61" s="7" t="e">
        <f t="shared" si="16"/>
        <v>#DIV/0!</v>
      </c>
      <c r="X61" s="7" t="e">
        <f t="shared" si="17"/>
        <v>#DIV/0!</v>
      </c>
      <c r="Y61" s="7" t="e">
        <f t="shared" si="18"/>
        <v>#DIV/0!</v>
      </c>
      <c r="Z61" s="2" t="e">
        <f t="shared" si="19"/>
        <v>#DIV/0!</v>
      </c>
      <c r="AA61" s="2" t="e">
        <f t="shared" si="20"/>
        <v>#DIV/0!</v>
      </c>
      <c r="AB61" s="2" t="e">
        <f t="shared" si="21"/>
        <v>#DIV/0!</v>
      </c>
      <c r="AC61" s="7" t="e">
        <f t="shared" si="22"/>
        <v>#DIV/0!</v>
      </c>
      <c r="AD61" s="7" t="e">
        <f t="shared" si="23"/>
        <v>#DIV/0!</v>
      </c>
      <c r="AE61" s="7" t="e">
        <f t="shared" si="24"/>
        <v>#DIV/0!</v>
      </c>
      <c r="AF61" s="2" t="e">
        <f t="shared" si="25"/>
        <v>#DIV/0!</v>
      </c>
      <c r="AG61" s="2" t="e">
        <f t="shared" si="26"/>
        <v>#DIV/0!</v>
      </c>
      <c r="AH61" s="2" t="e">
        <f t="shared" si="27"/>
        <v>#DIV/0!</v>
      </c>
      <c r="AI61" s="7" t="e">
        <f t="shared" si="34"/>
        <v>#DIV/0!</v>
      </c>
      <c r="AJ61" s="7" t="e">
        <f t="shared" si="35"/>
        <v>#DIV/0!</v>
      </c>
      <c r="AK61" s="7" t="e">
        <f t="shared" si="36"/>
        <v>#DIV/0!</v>
      </c>
    </row>
    <row r="62" spans="1:37" ht="12">
      <c r="A62" s="43">
        <f t="shared" si="9"/>
        <v>215</v>
      </c>
      <c r="B62" s="2">
        <f>COS(Angles!D51/180*PI())*COS(Angles!C51/180*PI())</f>
        <v>0.8191520442889918</v>
      </c>
      <c r="C62" s="2">
        <f>COS(Angles!C51/180*PI())*SIN(Angles!D51/180*PI())</f>
        <v>0</v>
      </c>
      <c r="D62" s="2">
        <f>SIN(Angles!C51/180*PI())</f>
        <v>0.573576436351046</v>
      </c>
      <c r="E62" s="2">
        <f t="shared" si="37"/>
        <v>3.702737265152487</v>
      </c>
      <c r="F62" s="2">
        <f t="shared" si="38"/>
        <v>2.2376878268432168</v>
      </c>
      <c r="G62" s="2">
        <f t="shared" si="39"/>
        <v>1.983256633742224</v>
      </c>
      <c r="H62" s="2">
        <f t="shared" si="40"/>
        <v>0</v>
      </c>
      <c r="I62" s="2">
        <f t="shared" si="41"/>
        <v>1.7243359591421417</v>
      </c>
      <c r="J62" s="2">
        <f t="shared" si="42"/>
        <v>0</v>
      </c>
      <c r="K62" s="2">
        <f t="shared" si="31"/>
        <v>-7.923681725737928</v>
      </c>
      <c r="L62" s="2">
        <f t="shared" si="32"/>
        <v>17.093623075189058</v>
      </c>
      <c r="M62" s="2">
        <f t="shared" si="33"/>
        <v>-9.779017457789276</v>
      </c>
      <c r="N62" s="6">
        <v>0.9162151961287117</v>
      </c>
      <c r="O62" s="6">
        <v>2.2376878306069745</v>
      </c>
      <c r="P62" s="6">
        <v>4.769778724414672</v>
      </c>
      <c r="Q62" s="7">
        <f t="shared" si="43"/>
        <v>2.129722703244813</v>
      </c>
      <c r="R62" s="7">
        <f t="shared" si="44"/>
        <v>3.3283122641599148</v>
      </c>
      <c r="S62" s="7">
        <f t="shared" si="45"/>
        <v>4.859296858851996</v>
      </c>
      <c r="T62" s="2" t="e">
        <f t="shared" si="13"/>
        <v>#DIV/0!</v>
      </c>
      <c r="U62" s="2" t="e">
        <f t="shared" si="14"/>
        <v>#DIV/0!</v>
      </c>
      <c r="V62" s="2" t="e">
        <f t="shared" si="15"/>
        <v>#DIV/0!</v>
      </c>
      <c r="W62" s="7" t="e">
        <f t="shared" si="16"/>
        <v>#DIV/0!</v>
      </c>
      <c r="X62" s="7" t="e">
        <f t="shared" si="17"/>
        <v>#DIV/0!</v>
      </c>
      <c r="Y62" s="7" t="e">
        <f t="shared" si="18"/>
        <v>#DIV/0!</v>
      </c>
      <c r="Z62" s="2" t="e">
        <f t="shared" si="19"/>
        <v>#DIV/0!</v>
      </c>
      <c r="AA62" s="2" t="e">
        <f t="shared" si="20"/>
        <v>#DIV/0!</v>
      </c>
      <c r="AB62" s="2" t="e">
        <f t="shared" si="21"/>
        <v>#DIV/0!</v>
      </c>
      <c r="AC62" s="7" t="e">
        <f t="shared" si="22"/>
        <v>#DIV/0!</v>
      </c>
      <c r="AD62" s="7" t="e">
        <f t="shared" si="23"/>
        <v>#DIV/0!</v>
      </c>
      <c r="AE62" s="7" t="e">
        <f t="shared" si="24"/>
        <v>#DIV/0!</v>
      </c>
      <c r="AF62" s="2" t="e">
        <f t="shared" si="25"/>
        <v>#DIV/0!</v>
      </c>
      <c r="AG62" s="2" t="e">
        <f t="shared" si="26"/>
        <v>#DIV/0!</v>
      </c>
      <c r="AH62" s="2" t="e">
        <f t="shared" si="27"/>
        <v>#DIV/0!</v>
      </c>
      <c r="AI62" s="7" t="e">
        <f t="shared" si="34"/>
        <v>#DIV/0!</v>
      </c>
      <c r="AJ62" s="7" t="e">
        <f t="shared" si="35"/>
        <v>#DIV/0!</v>
      </c>
      <c r="AK62" s="7" t="e">
        <f t="shared" si="36"/>
        <v>#DIV/0!</v>
      </c>
    </row>
    <row r="63" spans="1:37" ht="12">
      <c r="A63" s="43">
        <f t="shared" si="9"/>
        <v>220</v>
      </c>
      <c r="B63" s="2">
        <f>COS(Angles!D52/180*PI())*COS(Angles!C52/180*PI())</f>
        <v>0.766044443118978</v>
      </c>
      <c r="C63" s="2">
        <f>COS(Angles!C52/180*PI())*SIN(Angles!D52/180*PI())</f>
        <v>0</v>
      </c>
      <c r="D63" s="2">
        <f>SIN(Angles!C52/180*PI())</f>
        <v>0.6427876096865393</v>
      </c>
      <c r="E63" s="2">
        <f t="shared" si="37"/>
        <v>3.3912491286838207</v>
      </c>
      <c r="F63" s="2">
        <f t="shared" si="38"/>
        <v>2.0886786372352333</v>
      </c>
      <c r="G63" s="2">
        <f t="shared" si="39"/>
        <v>2.17856811390636</v>
      </c>
      <c r="H63" s="2">
        <f t="shared" si="40"/>
        <v>0</v>
      </c>
      <c r="I63" s="2">
        <f t="shared" si="41"/>
        <v>1.8071222267774016</v>
      </c>
      <c r="J63" s="2">
        <f t="shared" si="42"/>
        <v>0</v>
      </c>
      <c r="K63" s="2">
        <f t="shared" si="31"/>
        <v>-7.658495879825415</v>
      </c>
      <c r="L63" s="2">
        <f t="shared" si="32"/>
        <v>15.75593476345295</v>
      </c>
      <c r="M63" s="2">
        <f t="shared" si="33"/>
        <v>-8.61031967912316</v>
      </c>
      <c r="N63" s="6">
        <v>0.8787765210237933</v>
      </c>
      <c r="O63" s="6">
        <v>2.088678674121924</v>
      </c>
      <c r="P63" s="6">
        <v>4.691040720885224</v>
      </c>
      <c r="Q63" s="7">
        <f t="shared" si="43"/>
        <v>2.0857561738970047</v>
      </c>
      <c r="R63" s="7">
        <f t="shared" si="44"/>
        <v>3.2155860175475244</v>
      </c>
      <c r="S63" s="7">
        <f t="shared" si="45"/>
        <v>4.819022086042813</v>
      </c>
      <c r="T63" s="2" t="e">
        <f t="shared" si="13"/>
        <v>#DIV/0!</v>
      </c>
      <c r="U63" s="2" t="e">
        <f t="shared" si="14"/>
        <v>#DIV/0!</v>
      </c>
      <c r="V63" s="2" t="e">
        <f t="shared" si="15"/>
        <v>#DIV/0!</v>
      </c>
      <c r="W63" s="7" t="e">
        <f t="shared" si="16"/>
        <v>#DIV/0!</v>
      </c>
      <c r="X63" s="7" t="e">
        <f t="shared" si="17"/>
        <v>#DIV/0!</v>
      </c>
      <c r="Y63" s="7" t="e">
        <f t="shared" si="18"/>
        <v>#DIV/0!</v>
      </c>
      <c r="Z63" s="2" t="e">
        <f t="shared" si="19"/>
        <v>#DIV/0!</v>
      </c>
      <c r="AA63" s="2" t="e">
        <f t="shared" si="20"/>
        <v>#DIV/0!</v>
      </c>
      <c r="AB63" s="2" t="e">
        <f t="shared" si="21"/>
        <v>#DIV/0!</v>
      </c>
      <c r="AC63" s="7" t="e">
        <f t="shared" si="22"/>
        <v>#DIV/0!</v>
      </c>
      <c r="AD63" s="7" t="e">
        <f t="shared" si="23"/>
        <v>#DIV/0!</v>
      </c>
      <c r="AE63" s="7" t="e">
        <f t="shared" si="24"/>
        <v>#DIV/0!</v>
      </c>
      <c r="AF63" s="2" t="e">
        <f t="shared" si="25"/>
        <v>#DIV/0!</v>
      </c>
      <c r="AG63" s="2" t="e">
        <f t="shared" si="26"/>
        <v>#DIV/0!</v>
      </c>
      <c r="AH63" s="2" t="e">
        <f t="shared" si="27"/>
        <v>#DIV/0!</v>
      </c>
      <c r="AI63" s="7" t="e">
        <f t="shared" si="34"/>
        <v>#DIV/0!</v>
      </c>
      <c r="AJ63" s="7" t="e">
        <f t="shared" si="35"/>
        <v>#DIV/0!</v>
      </c>
      <c r="AK63" s="7" t="e">
        <f t="shared" si="36"/>
        <v>#DIV/0!</v>
      </c>
    </row>
    <row r="64" spans="1:37" ht="12">
      <c r="A64" s="43">
        <f t="shared" si="9"/>
        <v>225</v>
      </c>
      <c r="B64" s="2">
        <f>COS(Angles!D53/180*PI())*COS(Angles!C53/180*PI())</f>
        <v>0.7071067811865476</v>
      </c>
      <c r="C64" s="2">
        <f>COS(Angles!C53/180*PI())*SIN(Angles!D53/180*PI())</f>
        <v>0</v>
      </c>
      <c r="D64" s="2">
        <f>SIN(Angles!C53/180*PI())</f>
        <v>0.7071067811865475</v>
      </c>
      <c r="E64" s="2">
        <f t="shared" si="37"/>
        <v>3.0700000000000003</v>
      </c>
      <c r="F64" s="2">
        <f t="shared" si="38"/>
        <v>1.935</v>
      </c>
      <c r="G64" s="2">
        <f t="shared" si="39"/>
        <v>2.38</v>
      </c>
      <c r="H64" s="2">
        <f t="shared" si="40"/>
        <v>0</v>
      </c>
      <c r="I64" s="2">
        <f t="shared" si="41"/>
        <v>1.835</v>
      </c>
      <c r="J64" s="2">
        <f t="shared" si="42"/>
        <v>0</v>
      </c>
      <c r="K64" s="2">
        <f t="shared" si="31"/>
        <v>-7.385000000000001</v>
      </c>
      <c r="L64" s="2">
        <f t="shared" si="32"/>
        <v>14.485125000000002</v>
      </c>
      <c r="M64" s="2">
        <f t="shared" si="33"/>
        <v>-7.6226906250000015</v>
      </c>
      <c r="N64" s="6">
        <v>0.8578497389273372</v>
      </c>
      <c r="O64" s="6">
        <v>1.9350003412229637</v>
      </c>
      <c r="P64" s="6">
        <v>4.592150237206672</v>
      </c>
      <c r="Q64" s="7">
        <f t="shared" si="43"/>
        <v>2.0607719150306023</v>
      </c>
      <c r="R64" s="7">
        <f t="shared" si="44"/>
        <v>3.095029823768209</v>
      </c>
      <c r="S64" s="7">
        <f t="shared" si="45"/>
        <v>4.767957321104564</v>
      </c>
      <c r="T64" s="2" t="e">
        <f t="shared" si="13"/>
        <v>#DIV/0!</v>
      </c>
      <c r="U64" s="2" t="e">
        <f t="shared" si="14"/>
        <v>#DIV/0!</v>
      </c>
      <c r="V64" s="2" t="e">
        <f t="shared" si="15"/>
        <v>#DIV/0!</v>
      </c>
      <c r="W64" s="7" t="e">
        <f t="shared" si="16"/>
        <v>#DIV/0!</v>
      </c>
      <c r="X64" s="7" t="e">
        <f t="shared" si="17"/>
        <v>#DIV/0!</v>
      </c>
      <c r="Y64" s="7" t="e">
        <f t="shared" si="18"/>
        <v>#DIV/0!</v>
      </c>
      <c r="Z64" s="2" t="e">
        <f t="shared" si="19"/>
        <v>#DIV/0!</v>
      </c>
      <c r="AA64" s="2" t="e">
        <f t="shared" si="20"/>
        <v>#DIV/0!</v>
      </c>
      <c r="AB64" s="2" t="e">
        <f t="shared" si="21"/>
        <v>#DIV/0!</v>
      </c>
      <c r="AC64" s="7" t="e">
        <f t="shared" si="22"/>
        <v>#DIV/0!</v>
      </c>
      <c r="AD64" s="7" t="e">
        <f t="shared" si="23"/>
        <v>#DIV/0!</v>
      </c>
      <c r="AE64" s="7" t="e">
        <f t="shared" si="24"/>
        <v>#DIV/0!</v>
      </c>
      <c r="AF64" s="2" t="e">
        <f t="shared" si="25"/>
        <v>#DIV/0!</v>
      </c>
      <c r="AG64" s="2" t="e">
        <f t="shared" si="26"/>
        <v>#DIV/0!</v>
      </c>
      <c r="AH64" s="2" t="e">
        <f t="shared" si="27"/>
        <v>#DIV/0!</v>
      </c>
      <c r="AI64" s="7" t="e">
        <f t="shared" si="34"/>
        <v>#DIV/0!</v>
      </c>
      <c r="AJ64" s="7" t="e">
        <f t="shared" si="35"/>
        <v>#DIV/0!</v>
      </c>
      <c r="AK64" s="7" t="e">
        <f t="shared" si="36"/>
        <v>#DIV/0!</v>
      </c>
    </row>
    <row r="65" spans="1:37" ht="12">
      <c r="A65" s="43">
        <f t="shared" si="9"/>
        <v>230</v>
      </c>
      <c r="B65" s="2">
        <f>COS(Angles!D54/180*PI())*COS(Angles!C54/180*PI())</f>
        <v>0.6427876096865394</v>
      </c>
      <c r="C65" s="2">
        <f>COS(Angles!C54/180*PI())*SIN(Angles!D54/180*PI())</f>
        <v>0</v>
      </c>
      <c r="D65" s="2">
        <f>SIN(Angles!C54/180*PI())</f>
        <v>0.766044443118978</v>
      </c>
      <c r="E65" s="2">
        <f t="shared" si="37"/>
        <v>2.748750871316179</v>
      </c>
      <c r="F65" s="2">
        <f t="shared" si="38"/>
        <v>1.7813213627647666</v>
      </c>
      <c r="G65" s="2">
        <f t="shared" si="39"/>
        <v>2.5814318860936387</v>
      </c>
      <c r="H65" s="2">
        <f t="shared" si="40"/>
        <v>0</v>
      </c>
      <c r="I65" s="2">
        <f t="shared" si="41"/>
        <v>1.8071222267774016</v>
      </c>
      <c r="J65" s="2">
        <f t="shared" si="42"/>
        <v>0</v>
      </c>
      <c r="K65" s="2">
        <f t="shared" si="31"/>
        <v>-7.111504120174584</v>
      </c>
      <c r="L65" s="2">
        <f t="shared" si="32"/>
        <v>13.324790816844859</v>
      </c>
      <c r="M65" s="2">
        <f t="shared" si="33"/>
        <v>-6.822500727454386</v>
      </c>
      <c r="N65" s="6">
        <v>0.8560335708252244</v>
      </c>
      <c r="O65" s="6">
        <v>1.7813243591361294</v>
      </c>
      <c r="P65" s="6">
        <v>4.47414904945773</v>
      </c>
      <c r="Q65" s="7">
        <f t="shared" si="43"/>
        <v>2.0585893117813274</v>
      </c>
      <c r="R65" s="7">
        <f t="shared" si="44"/>
        <v>2.96958539555036</v>
      </c>
      <c r="S65" s="7">
        <f t="shared" si="45"/>
        <v>4.706299259512486</v>
      </c>
      <c r="T65" s="2" t="e">
        <f t="shared" si="13"/>
        <v>#DIV/0!</v>
      </c>
      <c r="U65" s="2" t="e">
        <f t="shared" si="14"/>
        <v>#DIV/0!</v>
      </c>
      <c r="V65" s="2" t="e">
        <f t="shared" si="15"/>
        <v>#DIV/0!</v>
      </c>
      <c r="W65" s="7" t="e">
        <f t="shared" si="16"/>
        <v>#DIV/0!</v>
      </c>
      <c r="X65" s="7" t="e">
        <f t="shared" si="17"/>
        <v>#DIV/0!</v>
      </c>
      <c r="Y65" s="7" t="e">
        <f t="shared" si="18"/>
        <v>#DIV/0!</v>
      </c>
      <c r="Z65" s="2" t="e">
        <f t="shared" si="19"/>
        <v>#DIV/0!</v>
      </c>
      <c r="AA65" s="2" t="e">
        <f t="shared" si="20"/>
        <v>#DIV/0!</v>
      </c>
      <c r="AB65" s="2" t="e">
        <f t="shared" si="21"/>
        <v>#DIV/0!</v>
      </c>
      <c r="AC65" s="7" t="e">
        <f t="shared" si="22"/>
        <v>#DIV/0!</v>
      </c>
      <c r="AD65" s="7" t="e">
        <f t="shared" si="23"/>
        <v>#DIV/0!</v>
      </c>
      <c r="AE65" s="7" t="e">
        <f t="shared" si="24"/>
        <v>#DIV/0!</v>
      </c>
      <c r="AF65" s="2" t="e">
        <f t="shared" si="25"/>
        <v>#DIV/0!</v>
      </c>
      <c r="AG65" s="2" t="e">
        <f t="shared" si="26"/>
        <v>#DIV/0!</v>
      </c>
      <c r="AH65" s="2" t="e">
        <f t="shared" si="27"/>
        <v>#DIV/0!</v>
      </c>
      <c r="AI65" s="7" t="e">
        <f t="shared" si="34"/>
        <v>#DIV/0!</v>
      </c>
      <c r="AJ65" s="7" t="e">
        <f t="shared" si="35"/>
        <v>#DIV/0!</v>
      </c>
      <c r="AK65" s="7" t="e">
        <f t="shared" si="36"/>
        <v>#DIV/0!</v>
      </c>
    </row>
    <row r="66" spans="1:37" ht="12">
      <c r="A66" s="43">
        <f t="shared" si="9"/>
        <v>235</v>
      </c>
      <c r="B66" s="2">
        <f>COS(Angles!D55/180*PI())*COS(Angles!C55/180*PI())</f>
        <v>0.5735764363510462</v>
      </c>
      <c r="C66" s="2">
        <f>COS(Angles!C55/180*PI())*SIN(Angles!D55/180*PI())</f>
        <v>0</v>
      </c>
      <c r="D66" s="2">
        <f>SIN(Angles!C55/180*PI())</f>
        <v>0.8191520442889918</v>
      </c>
      <c r="E66" s="2">
        <f t="shared" si="37"/>
        <v>2.437262734847513</v>
      </c>
      <c r="F66" s="2">
        <f t="shared" si="38"/>
        <v>1.6323121731567833</v>
      </c>
      <c r="G66" s="2">
        <f t="shared" si="39"/>
        <v>2.776743366257776</v>
      </c>
      <c r="H66" s="2">
        <f t="shared" si="40"/>
        <v>0</v>
      </c>
      <c r="I66" s="2">
        <f t="shared" si="41"/>
        <v>1.724335959142142</v>
      </c>
      <c r="J66" s="2">
        <f t="shared" si="42"/>
        <v>0</v>
      </c>
      <c r="K66" s="2">
        <f t="shared" si="31"/>
        <v>-6.846318274262073</v>
      </c>
      <c r="L66" s="2">
        <f t="shared" si="32"/>
        <v>12.305204260572365</v>
      </c>
      <c r="M66" s="2">
        <f t="shared" si="33"/>
        <v>-6.193512489930352</v>
      </c>
      <c r="N66" s="6">
        <v>0.874331621775248</v>
      </c>
      <c r="O66" s="6">
        <v>1.6323121737553896</v>
      </c>
      <c r="P66" s="6">
        <v>4.339673323874258</v>
      </c>
      <c r="Q66" s="7">
        <f t="shared" si="43"/>
        <v>2.0804745528902777</v>
      </c>
      <c r="R66" s="7">
        <f t="shared" si="44"/>
        <v>2.8426665888603115</v>
      </c>
      <c r="S66" s="7">
        <f t="shared" si="45"/>
        <v>4.635033042633915</v>
      </c>
      <c r="T66" s="2" t="e">
        <f t="shared" si="13"/>
        <v>#DIV/0!</v>
      </c>
      <c r="U66" s="2" t="e">
        <f t="shared" si="14"/>
        <v>#DIV/0!</v>
      </c>
      <c r="V66" s="2" t="e">
        <f t="shared" si="15"/>
        <v>#DIV/0!</v>
      </c>
      <c r="W66" s="7" t="e">
        <f t="shared" si="16"/>
        <v>#DIV/0!</v>
      </c>
      <c r="X66" s="7" t="e">
        <f t="shared" si="17"/>
        <v>#DIV/0!</v>
      </c>
      <c r="Y66" s="7" t="e">
        <f t="shared" si="18"/>
        <v>#DIV/0!</v>
      </c>
      <c r="Z66" s="2" t="e">
        <f t="shared" si="19"/>
        <v>#DIV/0!</v>
      </c>
      <c r="AA66" s="2" t="e">
        <f t="shared" si="20"/>
        <v>#DIV/0!</v>
      </c>
      <c r="AB66" s="2" t="e">
        <f t="shared" si="21"/>
        <v>#DIV/0!</v>
      </c>
      <c r="AC66" s="7" t="e">
        <f t="shared" si="22"/>
        <v>#DIV/0!</v>
      </c>
      <c r="AD66" s="7" t="e">
        <f t="shared" si="23"/>
        <v>#DIV/0!</v>
      </c>
      <c r="AE66" s="7" t="e">
        <f t="shared" si="24"/>
        <v>#DIV/0!</v>
      </c>
      <c r="AF66" s="2" t="e">
        <f t="shared" si="25"/>
        <v>#DIV/0!</v>
      </c>
      <c r="AG66" s="2" t="e">
        <f t="shared" si="26"/>
        <v>#DIV/0!</v>
      </c>
      <c r="AH66" s="2" t="e">
        <f t="shared" si="27"/>
        <v>#DIV/0!</v>
      </c>
      <c r="AI66" s="7" t="e">
        <f t="shared" si="34"/>
        <v>#DIV/0!</v>
      </c>
      <c r="AJ66" s="7" t="e">
        <f t="shared" si="35"/>
        <v>#DIV/0!</v>
      </c>
      <c r="AK66" s="7" t="e">
        <f t="shared" si="36"/>
        <v>#DIV/0!</v>
      </c>
    </row>
    <row r="67" spans="1:37" ht="12">
      <c r="A67" s="43">
        <f t="shared" si="9"/>
        <v>240</v>
      </c>
      <c r="B67" s="2">
        <f>COS(Angles!D56/180*PI())*COS(Angles!C56/180*PI())</f>
        <v>0.5000000000000001</v>
      </c>
      <c r="C67" s="2">
        <f>COS(Angles!C56/180*PI())*SIN(Angles!D56/180*PI())</f>
        <v>0</v>
      </c>
      <c r="D67" s="2">
        <f>SIN(Angles!C56/180*PI())</f>
        <v>0.8660254037844386</v>
      </c>
      <c r="E67" s="2">
        <f t="shared" si="37"/>
        <v>2.1450000000000005</v>
      </c>
      <c r="F67" s="2">
        <f t="shared" si="38"/>
        <v>1.4925000000000002</v>
      </c>
      <c r="G67" s="2">
        <f t="shared" si="39"/>
        <v>2.96</v>
      </c>
      <c r="H67" s="2">
        <f t="shared" si="40"/>
        <v>0</v>
      </c>
      <c r="I67" s="2">
        <f t="shared" si="41"/>
        <v>1.5891566159444452</v>
      </c>
      <c r="J67" s="2">
        <f t="shared" si="42"/>
        <v>0</v>
      </c>
      <c r="K67" s="2">
        <f t="shared" si="31"/>
        <v>-6.5975</v>
      </c>
      <c r="L67" s="2">
        <f t="shared" si="32"/>
        <v>11.442993750000003</v>
      </c>
      <c r="M67" s="2">
        <f t="shared" si="33"/>
        <v>-5.706993515625</v>
      </c>
      <c r="N67" s="6">
        <v>0.9119284528466339</v>
      </c>
      <c r="O67" s="6">
        <v>1.4925000537303128</v>
      </c>
      <c r="P67" s="6">
        <v>4.193071546989628</v>
      </c>
      <c r="Q67" s="7">
        <f t="shared" si="43"/>
        <v>2.124734640212742</v>
      </c>
      <c r="R67" s="7">
        <f t="shared" si="44"/>
        <v>2.7182005311193995</v>
      </c>
      <c r="S67" s="7">
        <f t="shared" si="45"/>
        <v>4.556070668415078</v>
      </c>
      <c r="T67" s="2" t="e">
        <f t="shared" si="13"/>
        <v>#DIV/0!</v>
      </c>
      <c r="U67" s="2" t="e">
        <f t="shared" si="14"/>
        <v>#DIV/0!</v>
      </c>
      <c r="V67" s="2" t="e">
        <f t="shared" si="15"/>
        <v>#DIV/0!</v>
      </c>
      <c r="W67" s="7" t="e">
        <f t="shared" si="16"/>
        <v>#DIV/0!</v>
      </c>
      <c r="X67" s="7" t="e">
        <f t="shared" si="17"/>
        <v>#DIV/0!</v>
      </c>
      <c r="Y67" s="7" t="e">
        <f t="shared" si="18"/>
        <v>#DIV/0!</v>
      </c>
      <c r="Z67" s="2" t="e">
        <f t="shared" si="19"/>
        <v>#DIV/0!</v>
      </c>
      <c r="AA67" s="2" t="e">
        <f t="shared" si="20"/>
        <v>#DIV/0!</v>
      </c>
      <c r="AB67" s="2" t="e">
        <f t="shared" si="21"/>
        <v>#DIV/0!</v>
      </c>
      <c r="AC67" s="7" t="e">
        <f t="shared" si="22"/>
        <v>#DIV/0!</v>
      </c>
      <c r="AD67" s="7" t="e">
        <f t="shared" si="23"/>
        <v>#DIV/0!</v>
      </c>
      <c r="AE67" s="7" t="e">
        <f t="shared" si="24"/>
        <v>#DIV/0!</v>
      </c>
      <c r="AF67" s="2" t="e">
        <f t="shared" si="25"/>
        <v>#DIV/0!</v>
      </c>
      <c r="AG67" s="2" t="e">
        <f t="shared" si="26"/>
        <v>#DIV/0!</v>
      </c>
      <c r="AH67" s="2" t="e">
        <f t="shared" si="27"/>
        <v>#DIV/0!</v>
      </c>
      <c r="AI67" s="7" t="e">
        <f t="shared" si="34"/>
        <v>#DIV/0!</v>
      </c>
      <c r="AJ67" s="7" t="e">
        <f t="shared" si="35"/>
        <v>#DIV/0!</v>
      </c>
      <c r="AK67" s="7" t="e">
        <f t="shared" si="36"/>
        <v>#DIV/0!</v>
      </c>
    </row>
    <row r="68" spans="1:37" ht="12">
      <c r="A68" s="43">
        <f t="shared" si="9"/>
        <v>245</v>
      </c>
      <c r="B68" s="2">
        <f>COS(Angles!D57/180*PI())*COS(Angles!C57/180*PI())</f>
        <v>0.42261826174069944</v>
      </c>
      <c r="C68" s="2">
        <f>COS(Angles!C57/180*PI())*SIN(Angles!D57/180*PI())</f>
        <v>0</v>
      </c>
      <c r="D68" s="2">
        <f>SIN(Angles!C57/180*PI())</f>
        <v>0.9063077870366499</v>
      </c>
      <c r="E68" s="2">
        <f t="shared" si="37"/>
        <v>1.8808429220799021</v>
      </c>
      <c r="F68" s="2">
        <f t="shared" si="38"/>
        <v>1.3661329654274126</v>
      </c>
      <c r="G68" s="2">
        <f t="shared" si="39"/>
        <v>3.1256336272363856</v>
      </c>
      <c r="H68" s="2">
        <f t="shared" si="40"/>
        <v>0</v>
      </c>
      <c r="I68" s="2">
        <f t="shared" si="41"/>
        <v>1.4056915531233245</v>
      </c>
      <c r="J68" s="2">
        <f t="shared" si="42"/>
        <v>0</v>
      </c>
      <c r="K68" s="2">
        <f t="shared" si="31"/>
        <v>-6.372609514743701</v>
      </c>
      <c r="L68" s="2">
        <f t="shared" si="32"/>
        <v>10.742369796940483</v>
      </c>
      <c r="M68" s="2">
        <f t="shared" si="33"/>
        <v>-5.331821801422837</v>
      </c>
      <c r="N68" s="6">
        <v>0.9659207703557003</v>
      </c>
      <c r="O68" s="6">
        <v>1.3661373995436035</v>
      </c>
      <c r="P68" s="6">
        <v>4.040555651826186</v>
      </c>
      <c r="Q68" s="7">
        <f t="shared" si="43"/>
        <v>2.1867295195931074</v>
      </c>
      <c r="R68" s="7">
        <f t="shared" si="44"/>
        <v>2.6005877092273155</v>
      </c>
      <c r="S68" s="7">
        <f t="shared" si="45"/>
        <v>4.472443487805608</v>
      </c>
      <c r="T68" s="2" t="e">
        <f t="shared" si="13"/>
        <v>#DIV/0!</v>
      </c>
      <c r="U68" s="2" t="e">
        <f t="shared" si="14"/>
        <v>#DIV/0!</v>
      </c>
      <c r="V68" s="2" t="e">
        <f t="shared" si="15"/>
        <v>#DIV/0!</v>
      </c>
      <c r="W68" s="7" t="e">
        <f t="shared" si="16"/>
        <v>#DIV/0!</v>
      </c>
      <c r="X68" s="7" t="e">
        <f t="shared" si="17"/>
        <v>#DIV/0!</v>
      </c>
      <c r="Y68" s="7" t="e">
        <f t="shared" si="18"/>
        <v>#DIV/0!</v>
      </c>
      <c r="Z68" s="2" t="e">
        <f t="shared" si="19"/>
        <v>#DIV/0!</v>
      </c>
      <c r="AA68" s="2" t="e">
        <f t="shared" si="20"/>
        <v>#DIV/0!</v>
      </c>
      <c r="AB68" s="2" t="e">
        <f t="shared" si="21"/>
        <v>#DIV/0!</v>
      </c>
      <c r="AC68" s="7" t="e">
        <f t="shared" si="22"/>
        <v>#DIV/0!</v>
      </c>
      <c r="AD68" s="7" t="e">
        <f t="shared" si="23"/>
        <v>#DIV/0!</v>
      </c>
      <c r="AE68" s="7" t="e">
        <f t="shared" si="24"/>
        <v>#DIV/0!</v>
      </c>
      <c r="AF68" s="2" t="e">
        <f t="shared" si="25"/>
        <v>#DIV/0!</v>
      </c>
      <c r="AG68" s="2" t="e">
        <f t="shared" si="26"/>
        <v>#DIV/0!</v>
      </c>
      <c r="AH68" s="2" t="e">
        <f t="shared" si="27"/>
        <v>#DIV/0!</v>
      </c>
      <c r="AI68" s="7" t="e">
        <f t="shared" si="34"/>
        <v>#DIV/0!</v>
      </c>
      <c r="AJ68" s="7" t="e">
        <f t="shared" si="35"/>
        <v>#DIV/0!</v>
      </c>
      <c r="AK68" s="7" t="e">
        <f t="shared" si="36"/>
        <v>#DIV/0!</v>
      </c>
    </row>
    <row r="69" spans="1:37" ht="12">
      <c r="A69" s="43">
        <f t="shared" si="9"/>
        <v>250</v>
      </c>
      <c r="B69" s="2">
        <f>COS(Angles!D58/180*PI())*COS(Angles!C58/180*PI())</f>
        <v>0.3420201433256688</v>
      </c>
      <c r="C69" s="2">
        <f>COS(Angles!C58/180*PI())*SIN(Angles!D58/180*PI())</f>
        <v>0</v>
      </c>
      <c r="D69" s="2">
        <f>SIN(Angles!C58/180*PI())</f>
        <v>0.9396926207859083</v>
      </c>
      <c r="E69" s="2">
        <f t="shared" si="37"/>
        <v>1.6528177802298907</v>
      </c>
      <c r="F69" s="2">
        <f t="shared" si="38"/>
        <v>1.2570506678397044</v>
      </c>
      <c r="G69" s="2">
        <f t="shared" si="39"/>
        <v>3.268611554018014</v>
      </c>
      <c r="H69" s="2">
        <f t="shared" si="40"/>
        <v>0</v>
      </c>
      <c r="I69" s="2">
        <f t="shared" si="41"/>
        <v>1.1795152637747999</v>
      </c>
      <c r="J69" s="2">
        <f t="shared" si="42"/>
        <v>0</v>
      </c>
      <c r="K69" s="2">
        <f t="shared" si="31"/>
        <v>-6.178480002087609</v>
      </c>
      <c r="L69" s="2">
        <f t="shared" si="32"/>
        <v>10.197649067010332</v>
      </c>
      <c r="M69" s="2">
        <f t="shared" si="33"/>
        <v>-5.042235172800511</v>
      </c>
      <c r="N69" s="6">
        <v>1.031045593862988</v>
      </c>
      <c r="O69" s="6">
        <v>1.2570510052654877</v>
      </c>
      <c r="P69" s="6">
        <v>3.890383733113402</v>
      </c>
      <c r="Q69" s="7">
        <f t="shared" si="43"/>
        <v>2.259244587961342</v>
      </c>
      <c r="R69" s="7">
        <f t="shared" si="44"/>
        <v>2.494599121811362</v>
      </c>
      <c r="S69" s="7">
        <f t="shared" si="45"/>
        <v>4.388544794285742</v>
      </c>
      <c r="T69" s="2" t="e">
        <f t="shared" si="13"/>
        <v>#DIV/0!</v>
      </c>
      <c r="U69" s="2" t="e">
        <f t="shared" si="14"/>
        <v>#DIV/0!</v>
      </c>
      <c r="V69" s="2" t="e">
        <f t="shared" si="15"/>
        <v>#DIV/0!</v>
      </c>
      <c r="W69" s="7" t="e">
        <f t="shared" si="16"/>
        <v>#DIV/0!</v>
      </c>
      <c r="X69" s="7" t="e">
        <f t="shared" si="17"/>
        <v>#DIV/0!</v>
      </c>
      <c r="Y69" s="7" t="e">
        <f t="shared" si="18"/>
        <v>#DIV/0!</v>
      </c>
      <c r="Z69" s="2" t="e">
        <f t="shared" si="19"/>
        <v>#DIV/0!</v>
      </c>
      <c r="AA69" s="2" t="e">
        <f t="shared" si="20"/>
        <v>#DIV/0!</v>
      </c>
      <c r="AB69" s="2" t="e">
        <f t="shared" si="21"/>
        <v>#DIV/0!</v>
      </c>
      <c r="AC69" s="7" t="e">
        <f t="shared" si="22"/>
        <v>#DIV/0!</v>
      </c>
      <c r="AD69" s="7" t="e">
        <f t="shared" si="23"/>
        <v>#DIV/0!</v>
      </c>
      <c r="AE69" s="7" t="e">
        <f t="shared" si="24"/>
        <v>#DIV/0!</v>
      </c>
      <c r="AF69" s="2" t="e">
        <f t="shared" si="25"/>
        <v>#DIV/0!</v>
      </c>
      <c r="AG69" s="2" t="e">
        <f t="shared" si="26"/>
        <v>#DIV/0!</v>
      </c>
      <c r="AH69" s="2" t="e">
        <f t="shared" si="27"/>
        <v>#DIV/0!</v>
      </c>
      <c r="AI69" s="7" t="e">
        <f t="shared" si="34"/>
        <v>#DIV/0!</v>
      </c>
      <c r="AJ69" s="7" t="e">
        <f t="shared" si="35"/>
        <v>#DIV/0!</v>
      </c>
      <c r="AK69" s="7" t="e">
        <f t="shared" si="36"/>
        <v>#DIV/0!</v>
      </c>
    </row>
    <row r="70" spans="1:37" ht="12">
      <c r="A70" s="43">
        <f t="shared" si="9"/>
        <v>255</v>
      </c>
      <c r="B70" s="2">
        <f>COS(Angles!D59/180*PI())*COS(Angles!C59/180*PI())</f>
        <v>0.25881904510252074</v>
      </c>
      <c r="C70" s="2">
        <f>COS(Angles!C59/180*PI())*SIN(Angles!D59/180*PI())</f>
        <v>0</v>
      </c>
      <c r="D70" s="2">
        <f>SIN(Angles!C59/180*PI())</f>
        <v>0.9659258262890683</v>
      </c>
      <c r="E70" s="2">
        <f t="shared" si="37"/>
        <v>1.4678530029987884</v>
      </c>
      <c r="F70" s="2">
        <f t="shared" si="38"/>
        <v>1.168567517650772</v>
      </c>
      <c r="G70" s="2">
        <f t="shared" si="39"/>
        <v>3.384589468389949</v>
      </c>
      <c r="H70" s="2">
        <f t="shared" si="40"/>
        <v>0</v>
      </c>
      <c r="I70" s="2">
        <f t="shared" si="41"/>
        <v>0.9175</v>
      </c>
      <c r="J70" s="2">
        <f t="shared" si="42"/>
        <v>0</v>
      </c>
      <c r="K70" s="2">
        <f t="shared" si="31"/>
        <v>-6.021009989039509</v>
      </c>
      <c r="L70" s="2">
        <f t="shared" si="32"/>
        <v>9.796680218428174</v>
      </c>
      <c r="M70" s="2">
        <f t="shared" si="33"/>
        <v>-4.8218292571102</v>
      </c>
      <c r="N70" s="6">
        <v>1.099465727186346</v>
      </c>
      <c r="O70" s="6">
        <v>1.1685805547987704</v>
      </c>
      <c r="P70" s="6">
        <v>3.7529751394003754</v>
      </c>
      <c r="Q70" s="7">
        <f t="shared" si="43"/>
        <v>2.333002280225282</v>
      </c>
      <c r="R70" s="7">
        <f t="shared" si="44"/>
        <v>2.405213556314504</v>
      </c>
      <c r="S70" s="7">
        <f t="shared" si="45"/>
        <v>4.3103462562208055</v>
      </c>
      <c r="T70" s="2" t="e">
        <f t="shared" si="13"/>
        <v>#DIV/0!</v>
      </c>
      <c r="U70" s="2" t="e">
        <f t="shared" si="14"/>
        <v>#DIV/0!</v>
      </c>
      <c r="V70" s="2" t="e">
        <f t="shared" si="15"/>
        <v>#DIV/0!</v>
      </c>
      <c r="W70" s="7" t="e">
        <f t="shared" si="16"/>
        <v>#DIV/0!</v>
      </c>
      <c r="X70" s="7" t="e">
        <f t="shared" si="17"/>
        <v>#DIV/0!</v>
      </c>
      <c r="Y70" s="7" t="e">
        <f t="shared" si="18"/>
        <v>#DIV/0!</v>
      </c>
      <c r="Z70" s="2" t="e">
        <f t="shared" si="19"/>
        <v>#DIV/0!</v>
      </c>
      <c r="AA70" s="2" t="e">
        <f t="shared" si="20"/>
        <v>#DIV/0!</v>
      </c>
      <c r="AB70" s="2" t="e">
        <f t="shared" si="21"/>
        <v>#DIV/0!</v>
      </c>
      <c r="AC70" s="7" t="e">
        <f t="shared" si="22"/>
        <v>#DIV/0!</v>
      </c>
      <c r="AD70" s="7" t="e">
        <f t="shared" si="23"/>
        <v>#DIV/0!</v>
      </c>
      <c r="AE70" s="7" t="e">
        <f t="shared" si="24"/>
        <v>#DIV/0!</v>
      </c>
      <c r="AF70" s="2" t="e">
        <f t="shared" si="25"/>
        <v>#DIV/0!</v>
      </c>
      <c r="AG70" s="2" t="e">
        <f t="shared" si="26"/>
        <v>#DIV/0!</v>
      </c>
      <c r="AH70" s="2" t="e">
        <f t="shared" si="27"/>
        <v>#DIV/0!</v>
      </c>
      <c r="AI70" s="7" t="e">
        <f t="shared" si="34"/>
        <v>#DIV/0!</v>
      </c>
      <c r="AJ70" s="7" t="e">
        <f t="shared" si="35"/>
        <v>#DIV/0!</v>
      </c>
      <c r="AK70" s="7" t="e">
        <f t="shared" si="36"/>
        <v>#DIV/0!</v>
      </c>
    </row>
    <row r="71" spans="1:37" ht="12">
      <c r="A71" s="43">
        <f t="shared" si="9"/>
        <v>260</v>
      </c>
      <c r="B71" s="2">
        <f>COS(Angles!D60/180*PI())*COS(Angles!C60/180*PI())</f>
        <v>0.17364817766693041</v>
      </c>
      <c r="C71" s="2">
        <f>COS(Angles!C60/180*PI())*SIN(Angles!D60/180*PI())</f>
        <v>0</v>
      </c>
      <c r="D71" s="2">
        <f>SIN(Angles!C60/180*PI())</f>
        <v>0.984807753012208</v>
      </c>
      <c r="E71" s="2">
        <f t="shared" si="37"/>
        <v>1.3315686515460694</v>
      </c>
      <c r="F71" s="2">
        <f t="shared" si="38"/>
        <v>1.1033720306044712</v>
      </c>
      <c r="G71" s="2">
        <f t="shared" si="39"/>
        <v>3.4700434401116538</v>
      </c>
      <c r="H71" s="2">
        <f t="shared" si="40"/>
        <v>0</v>
      </c>
      <c r="I71" s="2">
        <f t="shared" si="41"/>
        <v>0.6276069630026023</v>
      </c>
      <c r="J71" s="2">
        <f t="shared" si="42"/>
        <v>0</v>
      </c>
      <c r="K71" s="2">
        <f t="shared" si="31"/>
        <v>-5.904984122262194</v>
      </c>
      <c r="L71" s="2">
        <f t="shared" si="32"/>
        <v>9.524675048093773</v>
      </c>
      <c r="M71" s="2">
        <f t="shared" si="33"/>
        <v>-4.663634218160268</v>
      </c>
      <c r="N71" s="6">
        <v>1.1033648810590768</v>
      </c>
      <c r="O71" s="6">
        <v>1.1610169057248068</v>
      </c>
      <c r="P71" s="6">
        <v>3.6406282541648167</v>
      </c>
      <c r="Q71" s="7">
        <f t="shared" si="43"/>
        <v>2.3371355077274782</v>
      </c>
      <c r="R71" s="7">
        <f t="shared" si="44"/>
        <v>2.397417035933092</v>
      </c>
      <c r="S71" s="7">
        <f t="shared" si="45"/>
        <v>4.2453400510831605</v>
      </c>
      <c r="T71" s="2" t="e">
        <f t="shared" si="13"/>
        <v>#DIV/0!</v>
      </c>
      <c r="U71" s="2" t="e">
        <f t="shared" si="14"/>
        <v>#DIV/0!</v>
      </c>
      <c r="V71" s="2" t="e">
        <f t="shared" si="15"/>
        <v>#DIV/0!</v>
      </c>
      <c r="W71" s="7" t="e">
        <f t="shared" si="16"/>
        <v>#DIV/0!</v>
      </c>
      <c r="X71" s="7" t="e">
        <f t="shared" si="17"/>
        <v>#DIV/0!</v>
      </c>
      <c r="Y71" s="7" t="e">
        <f t="shared" si="18"/>
        <v>#DIV/0!</v>
      </c>
      <c r="Z71" s="2" t="e">
        <f t="shared" si="19"/>
        <v>#DIV/0!</v>
      </c>
      <c r="AA71" s="2" t="e">
        <f t="shared" si="20"/>
        <v>#DIV/0!</v>
      </c>
      <c r="AB71" s="2" t="e">
        <f t="shared" si="21"/>
        <v>#DIV/0!</v>
      </c>
      <c r="AC71" s="7" t="e">
        <f t="shared" si="22"/>
        <v>#DIV/0!</v>
      </c>
      <c r="AD71" s="7" t="e">
        <f t="shared" si="23"/>
        <v>#DIV/0!</v>
      </c>
      <c r="AE71" s="7" t="e">
        <f t="shared" si="24"/>
        <v>#DIV/0!</v>
      </c>
      <c r="AF71" s="2" t="e">
        <f t="shared" si="25"/>
        <v>#DIV/0!</v>
      </c>
      <c r="AG71" s="2" t="e">
        <f t="shared" si="26"/>
        <v>#DIV/0!</v>
      </c>
      <c r="AH71" s="2" t="e">
        <f t="shared" si="27"/>
        <v>#DIV/0!</v>
      </c>
      <c r="AI71" s="7" t="e">
        <f t="shared" si="34"/>
        <v>#DIV/0!</v>
      </c>
      <c r="AJ71" s="7" t="e">
        <f t="shared" si="35"/>
        <v>#DIV/0!</v>
      </c>
      <c r="AK71" s="7" t="e">
        <f t="shared" si="36"/>
        <v>#DIV/0!</v>
      </c>
    </row>
    <row r="72" spans="1:37" ht="12">
      <c r="A72" s="43">
        <f t="shared" si="9"/>
        <v>265</v>
      </c>
      <c r="B72" s="2">
        <f>COS(Angles!D61/180*PI())*COS(Angles!C61/180*PI())</f>
        <v>0.08715574274765836</v>
      </c>
      <c r="C72" s="2">
        <f>COS(Angles!C61/180*PI())*SIN(Angles!D61/180*PI())</f>
        <v>0</v>
      </c>
      <c r="D72" s="2">
        <f>SIN(Angles!C61/180*PI())</f>
        <v>0.9961946980917455</v>
      </c>
      <c r="E72" s="2">
        <f t="shared" si="37"/>
        <v>1.2481056569274154</v>
      </c>
      <c r="F72" s="2">
        <f t="shared" si="38"/>
        <v>1.0634451385841959</v>
      </c>
      <c r="G72" s="2">
        <f t="shared" si="39"/>
        <v>3.5223769934941616</v>
      </c>
      <c r="H72" s="2">
        <f t="shared" si="40"/>
        <v>0</v>
      </c>
      <c r="I72" s="2">
        <f t="shared" si="41"/>
        <v>0.3186444060188179</v>
      </c>
      <c r="J72" s="2">
        <f t="shared" si="42"/>
        <v>0</v>
      </c>
      <c r="K72" s="2">
        <f t="shared" si="31"/>
        <v>-5.833927789005773</v>
      </c>
      <c r="L72" s="2">
        <f t="shared" si="32"/>
        <v>9.367910977215036</v>
      </c>
      <c r="M72" s="2">
        <f t="shared" si="33"/>
        <v>-4.567246316082935</v>
      </c>
      <c r="N72" s="6">
        <v>1.063442998251697</v>
      </c>
      <c r="O72" s="6">
        <v>1.204316065431462</v>
      </c>
      <c r="P72" s="6">
        <v>3.566178152687995</v>
      </c>
      <c r="Q72" s="7">
        <f t="shared" si="43"/>
        <v>2.294464926355539</v>
      </c>
      <c r="R72" s="7">
        <f t="shared" si="44"/>
        <v>2.441712661219115</v>
      </c>
      <c r="S72" s="7">
        <f t="shared" si="45"/>
        <v>4.20170766362138</v>
      </c>
      <c r="T72" s="2" t="e">
        <f t="shared" si="13"/>
        <v>#DIV/0!</v>
      </c>
      <c r="U72" s="2" t="e">
        <f t="shared" si="14"/>
        <v>#DIV/0!</v>
      </c>
      <c r="V72" s="2" t="e">
        <f t="shared" si="15"/>
        <v>#DIV/0!</v>
      </c>
      <c r="W72" s="7" t="e">
        <f t="shared" si="16"/>
        <v>#DIV/0!</v>
      </c>
      <c r="X72" s="7" t="e">
        <f t="shared" si="17"/>
        <v>#DIV/0!</v>
      </c>
      <c r="Y72" s="7" t="e">
        <f t="shared" si="18"/>
        <v>#DIV/0!</v>
      </c>
      <c r="Z72" s="2" t="e">
        <f t="shared" si="19"/>
        <v>#DIV/0!</v>
      </c>
      <c r="AA72" s="2" t="e">
        <f t="shared" si="20"/>
        <v>#DIV/0!</v>
      </c>
      <c r="AB72" s="2" t="e">
        <f t="shared" si="21"/>
        <v>#DIV/0!</v>
      </c>
      <c r="AC72" s="7" t="e">
        <f t="shared" si="22"/>
        <v>#DIV/0!</v>
      </c>
      <c r="AD72" s="7" t="e">
        <f t="shared" si="23"/>
        <v>#DIV/0!</v>
      </c>
      <c r="AE72" s="7" t="e">
        <f t="shared" si="24"/>
        <v>#DIV/0!</v>
      </c>
      <c r="AF72" s="2" t="e">
        <f t="shared" si="25"/>
        <v>#DIV/0!</v>
      </c>
      <c r="AG72" s="2" t="e">
        <f t="shared" si="26"/>
        <v>#DIV/0!</v>
      </c>
      <c r="AH72" s="2" t="e">
        <f t="shared" si="27"/>
        <v>#DIV/0!</v>
      </c>
      <c r="AI72" s="7" t="e">
        <f t="shared" si="34"/>
        <v>#DIV/0!</v>
      </c>
      <c r="AJ72" s="7" t="e">
        <f t="shared" si="35"/>
        <v>#DIV/0!</v>
      </c>
      <c r="AK72" s="7" t="e">
        <f t="shared" si="36"/>
        <v>#DIV/0!</v>
      </c>
    </row>
    <row r="73" spans="1:37" ht="12">
      <c r="A73" s="43">
        <f t="shared" si="9"/>
        <v>270</v>
      </c>
      <c r="B73" s="2">
        <f>COS(Angles!D62/180*PI())*COS(Angles!C62/180*PI())</f>
        <v>6.123031769111886E-17</v>
      </c>
      <c r="C73" s="2">
        <f>COS(Angles!C62/180*PI())*SIN(Angles!D62/180*PI())</f>
        <v>0</v>
      </c>
      <c r="D73" s="2">
        <f>SIN(Angles!C62/180*PI())</f>
        <v>1</v>
      </c>
      <c r="E73" s="2">
        <f t="shared" si="37"/>
        <v>1.22</v>
      </c>
      <c r="F73" s="2">
        <f t="shared" si="38"/>
        <v>1.05</v>
      </c>
      <c r="G73" s="2">
        <f t="shared" si="39"/>
        <v>3.54</v>
      </c>
      <c r="H73" s="2">
        <f t="shared" si="40"/>
        <v>0</v>
      </c>
      <c r="I73" s="2">
        <f t="shared" si="41"/>
        <v>2.2471526592640624E-16</v>
      </c>
      <c r="J73" s="2">
        <f t="shared" si="42"/>
        <v>0</v>
      </c>
      <c r="K73" s="2">
        <f t="shared" si="31"/>
        <v>-5.8100000000000005</v>
      </c>
      <c r="L73" s="2">
        <f t="shared" si="32"/>
        <v>9.316799999999999</v>
      </c>
      <c r="M73" s="2">
        <f t="shared" si="33"/>
        <v>-4.534739999999999</v>
      </c>
      <c r="N73" s="6">
        <v>1.0499997468832698</v>
      </c>
      <c r="O73" s="6">
        <v>1.2200017188164638</v>
      </c>
      <c r="P73" s="6">
        <v>3.540000002587372</v>
      </c>
      <c r="Q73" s="7">
        <f t="shared" si="43"/>
        <v>2.279916346914307</v>
      </c>
      <c r="R73" s="7">
        <f t="shared" si="44"/>
        <v>2.457562302239444</v>
      </c>
      <c r="S73" s="7">
        <f t="shared" si="45"/>
        <v>4.186257575455229</v>
      </c>
      <c r="T73" s="2" t="e">
        <f t="shared" si="13"/>
        <v>#DIV/0!</v>
      </c>
      <c r="U73" s="2" t="e">
        <f t="shared" si="14"/>
        <v>#DIV/0!</v>
      </c>
      <c r="V73" s="2" t="e">
        <f t="shared" si="15"/>
        <v>#DIV/0!</v>
      </c>
      <c r="W73" s="7" t="e">
        <f t="shared" si="16"/>
        <v>#DIV/0!</v>
      </c>
      <c r="X73" s="7" t="e">
        <f t="shared" si="17"/>
        <v>#DIV/0!</v>
      </c>
      <c r="Y73" s="7" t="e">
        <f t="shared" si="18"/>
        <v>#DIV/0!</v>
      </c>
      <c r="Z73" s="2" t="e">
        <f t="shared" si="19"/>
        <v>#DIV/0!</v>
      </c>
      <c r="AA73" s="2" t="e">
        <f t="shared" si="20"/>
        <v>#DIV/0!</v>
      </c>
      <c r="AB73" s="2" t="e">
        <f t="shared" si="21"/>
        <v>#DIV/0!</v>
      </c>
      <c r="AC73" s="7" t="e">
        <f t="shared" si="22"/>
        <v>#DIV/0!</v>
      </c>
      <c r="AD73" s="7" t="e">
        <f t="shared" si="23"/>
        <v>#DIV/0!</v>
      </c>
      <c r="AE73" s="7" t="e">
        <f t="shared" si="24"/>
        <v>#DIV/0!</v>
      </c>
      <c r="AF73" s="2" t="e">
        <f t="shared" si="25"/>
        <v>#DIV/0!</v>
      </c>
      <c r="AG73" s="2" t="e">
        <f t="shared" si="26"/>
        <v>#DIV/0!</v>
      </c>
      <c r="AH73" s="2" t="e">
        <f t="shared" si="27"/>
        <v>#DIV/0!</v>
      </c>
      <c r="AI73" s="7" t="e">
        <f t="shared" si="34"/>
        <v>#DIV/0!</v>
      </c>
      <c r="AJ73" s="7" t="e">
        <f t="shared" si="35"/>
        <v>#DIV/0!</v>
      </c>
      <c r="AK73" s="7" t="e">
        <f t="shared" si="36"/>
        <v>#DIV/0!</v>
      </c>
    </row>
    <row r="74" spans="1:37" ht="12">
      <c r="A74" s="33" t="s">
        <v>27</v>
      </c>
      <c r="N74" s="6">
        <v>0</v>
      </c>
      <c r="O74" s="6">
        <v>0</v>
      </c>
      <c r="P74" s="6">
        <v>0</v>
      </c>
      <c r="W74" s="7"/>
      <c r="X74" s="7"/>
      <c r="Y74" s="7"/>
      <c r="AC74" s="7"/>
      <c r="AD74" s="7"/>
      <c r="AE74" s="7"/>
      <c r="AI74" s="7"/>
      <c r="AJ74" s="7"/>
      <c r="AK74" s="7"/>
    </row>
    <row r="75" spans="1:37" ht="12">
      <c r="A75" s="16"/>
      <c r="N75" s="6">
        <v>0</v>
      </c>
      <c r="O75" s="6">
        <v>0</v>
      </c>
      <c r="P75" s="6">
        <v>0</v>
      </c>
      <c r="W75" s="7"/>
      <c r="X75" s="7"/>
      <c r="Y75" s="7"/>
      <c r="AC75" s="7"/>
      <c r="AD75" s="7"/>
      <c r="AE75" s="7"/>
      <c r="AI75" s="7"/>
      <c r="AJ75" s="7"/>
      <c r="AK75" s="7"/>
    </row>
    <row r="76" spans="1:37" ht="12">
      <c r="A76" s="16"/>
      <c r="N76" s="6">
        <v>0</v>
      </c>
      <c r="O76" s="6">
        <v>0</v>
      </c>
      <c r="P76" s="6">
        <v>0</v>
      </c>
      <c r="W76" s="7"/>
      <c r="X76" s="7"/>
      <c r="Y76" s="7"/>
      <c r="AC76" s="7"/>
      <c r="AD76" s="7"/>
      <c r="AE76" s="7"/>
      <c r="AI76" s="7"/>
      <c r="AJ76" s="7"/>
      <c r="AK76" s="7"/>
    </row>
    <row r="77" spans="1:37" ht="12">
      <c r="A77" s="16"/>
      <c r="N77" s="6">
        <v>0</v>
      </c>
      <c r="O77" s="6">
        <v>0</v>
      </c>
      <c r="P77" s="6">
        <v>0</v>
      </c>
      <c r="W77" s="7"/>
      <c r="X77" s="7"/>
      <c r="Y77" s="7"/>
      <c r="AC77" s="7"/>
      <c r="AD77" s="7"/>
      <c r="AE77" s="7"/>
      <c r="AI77" s="7"/>
      <c r="AJ77" s="7"/>
      <c r="AK77" s="7"/>
    </row>
    <row r="78" spans="1:37" ht="12">
      <c r="A78" s="16"/>
      <c r="N78" s="6">
        <v>0</v>
      </c>
      <c r="O78" s="6">
        <v>0</v>
      </c>
      <c r="P78" s="6">
        <v>0</v>
      </c>
      <c r="W78" s="7"/>
      <c r="X78" s="7"/>
      <c r="Y78" s="7"/>
      <c r="AC78" s="7"/>
      <c r="AD78" s="7"/>
      <c r="AE78" s="7"/>
      <c r="AI78" s="7"/>
      <c r="AJ78" s="7"/>
      <c r="AK78" s="7"/>
    </row>
    <row r="79" spans="1:37" ht="12">
      <c r="A79" s="16"/>
      <c r="N79" s="6">
        <v>0</v>
      </c>
      <c r="O79" s="6">
        <v>0</v>
      </c>
      <c r="P79" s="6">
        <v>0</v>
      </c>
      <c r="W79" s="7"/>
      <c r="X79" s="7"/>
      <c r="Y79" s="7"/>
      <c r="AC79" s="7"/>
      <c r="AD79" s="7"/>
      <c r="AE79" s="7"/>
      <c r="AI79" s="7"/>
      <c r="AJ79" s="7"/>
      <c r="AK79" s="7"/>
    </row>
    <row r="80" spans="1:37" ht="12">
      <c r="A80" s="16"/>
      <c r="N80" s="6">
        <v>0</v>
      </c>
      <c r="O80" s="6">
        <v>0</v>
      </c>
      <c r="P80" s="6">
        <v>0</v>
      </c>
      <c r="W80" s="7"/>
      <c r="X80" s="7"/>
      <c r="Y80" s="7"/>
      <c r="AC80" s="7"/>
      <c r="AD80" s="7"/>
      <c r="AE80" s="7"/>
      <c r="AI80" s="7"/>
      <c r="AJ80" s="7"/>
      <c r="AK80" s="7"/>
    </row>
    <row r="81" spans="1:37" ht="12">
      <c r="A81" s="16"/>
      <c r="N81" s="6">
        <v>0</v>
      </c>
      <c r="O81" s="6">
        <v>0</v>
      </c>
      <c r="P81" s="6">
        <v>0</v>
      </c>
      <c r="W81" s="7"/>
      <c r="X81" s="7"/>
      <c r="Y81" s="7"/>
      <c r="AC81" s="7"/>
      <c r="AD81" s="7"/>
      <c r="AE81" s="7"/>
      <c r="AI81" s="7"/>
      <c r="AJ81" s="7"/>
      <c r="AK81" s="7"/>
    </row>
    <row r="82" spans="1:37" ht="12">
      <c r="A82" s="16"/>
      <c r="N82" s="6">
        <v>0</v>
      </c>
      <c r="O82" s="6">
        <v>0</v>
      </c>
      <c r="P82" s="6">
        <v>0</v>
      </c>
      <c r="W82" s="7"/>
      <c r="X82" s="7"/>
      <c r="Y82" s="7"/>
      <c r="AC82" s="7"/>
      <c r="AD82" s="7"/>
      <c r="AE82" s="7"/>
      <c r="AI82" s="7"/>
      <c r="AJ82" s="7"/>
      <c r="AK82" s="7"/>
    </row>
    <row r="83" spans="1:37" ht="12">
      <c r="A83" s="16"/>
      <c r="N83" s="6">
        <v>0</v>
      </c>
      <c r="O83" s="6">
        <v>0</v>
      </c>
      <c r="P83" s="6">
        <v>0</v>
      </c>
      <c r="W83" s="7"/>
      <c r="X83" s="7"/>
      <c r="Y83" s="7"/>
      <c r="AC83" s="7"/>
      <c r="AD83" s="7"/>
      <c r="AE83" s="7"/>
      <c r="AI83" s="7"/>
      <c r="AJ83" s="7"/>
      <c r="AK83" s="7"/>
    </row>
    <row r="84" spans="1:37" ht="12">
      <c r="A84" s="16"/>
      <c r="N84" s="6">
        <v>0</v>
      </c>
      <c r="O84" s="6">
        <v>0</v>
      </c>
      <c r="P84" s="6">
        <v>0</v>
      </c>
      <c r="W84" s="7"/>
      <c r="X84" s="7"/>
      <c r="Y84" s="7"/>
      <c r="AC84" s="7"/>
      <c r="AD84" s="7"/>
      <c r="AE84" s="7"/>
      <c r="AI84" s="7"/>
      <c r="AJ84" s="7"/>
      <c r="AK84" s="7"/>
    </row>
    <row r="85" spans="1:37" ht="12">
      <c r="A85" s="16"/>
      <c r="N85" s="6">
        <v>0</v>
      </c>
      <c r="O85" s="6">
        <v>0</v>
      </c>
      <c r="P85" s="6">
        <v>0</v>
      </c>
      <c r="W85" s="7"/>
      <c r="X85" s="7"/>
      <c r="Y85" s="7"/>
      <c r="AC85" s="7"/>
      <c r="AD85" s="7"/>
      <c r="AE85" s="7"/>
      <c r="AI85" s="7"/>
      <c r="AJ85" s="7"/>
      <c r="AK85" s="7"/>
    </row>
    <row r="86" spans="1:37" ht="12">
      <c r="A86" s="16"/>
      <c r="N86" s="6">
        <v>0</v>
      </c>
      <c r="O86" s="6">
        <v>0</v>
      </c>
      <c r="P86" s="6">
        <v>0</v>
      </c>
      <c r="W86" s="7"/>
      <c r="X86" s="7"/>
      <c r="Y86" s="7"/>
      <c r="AC86" s="7"/>
      <c r="AD86" s="7"/>
      <c r="AE86" s="7"/>
      <c r="AI86" s="7"/>
      <c r="AJ86" s="7"/>
      <c r="AK86" s="7"/>
    </row>
    <row r="87" spans="1:37" ht="12">
      <c r="A87" s="16"/>
      <c r="N87" s="6">
        <v>0</v>
      </c>
      <c r="O87" s="6">
        <v>0</v>
      </c>
      <c r="P87" s="6">
        <v>0</v>
      </c>
      <c r="W87" s="7"/>
      <c r="X87" s="7"/>
      <c r="Y87" s="7"/>
      <c r="AC87" s="7"/>
      <c r="AD87" s="7"/>
      <c r="AE87" s="7"/>
      <c r="AI87" s="7"/>
      <c r="AJ87" s="7"/>
      <c r="AK87" s="7"/>
    </row>
    <row r="88" spans="1:37" ht="12">
      <c r="A88" s="16"/>
      <c r="N88" s="6">
        <v>0</v>
      </c>
      <c r="O88" s="6">
        <v>0</v>
      </c>
      <c r="P88" s="6">
        <v>0</v>
      </c>
      <c r="W88" s="7"/>
      <c r="X88" s="7"/>
      <c r="Y88" s="7"/>
      <c r="AC88" s="7"/>
      <c r="AD88" s="7"/>
      <c r="AE88" s="7"/>
      <c r="AI88" s="7"/>
      <c r="AJ88" s="7"/>
      <c r="AK88" s="7"/>
    </row>
    <row r="89" spans="1:37" ht="12">
      <c r="A89" s="16"/>
      <c r="N89" s="6">
        <v>0</v>
      </c>
      <c r="O89" s="6">
        <v>0</v>
      </c>
      <c r="P89" s="6">
        <v>0</v>
      </c>
      <c r="W89" s="7"/>
      <c r="X89" s="7"/>
      <c r="Y89" s="7"/>
      <c r="AC89" s="7"/>
      <c r="AD89" s="7"/>
      <c r="AE89" s="7"/>
      <c r="AI89" s="7"/>
      <c r="AJ89" s="7"/>
      <c r="AK89" s="7"/>
    </row>
    <row r="90" spans="1:37" ht="12">
      <c r="A90" s="16"/>
      <c r="N90" s="6">
        <v>0</v>
      </c>
      <c r="O90" s="6">
        <v>0</v>
      </c>
      <c r="P90" s="6">
        <v>0</v>
      </c>
      <c r="W90" s="7"/>
      <c r="X90" s="7"/>
      <c r="Y90" s="7"/>
      <c r="AC90" s="7"/>
      <c r="AD90" s="7"/>
      <c r="AE90" s="7"/>
      <c r="AI90" s="7"/>
      <c r="AJ90" s="7"/>
      <c r="AK90" s="7"/>
    </row>
    <row r="91" spans="1:37" ht="12">
      <c r="A91" s="16"/>
      <c r="N91" s="6">
        <v>0</v>
      </c>
      <c r="O91" s="6">
        <v>0</v>
      </c>
      <c r="P91" s="6">
        <v>0</v>
      </c>
      <c r="W91" s="7"/>
      <c r="X91" s="7"/>
      <c r="Y91" s="7"/>
      <c r="AC91" s="7"/>
      <c r="AD91" s="7"/>
      <c r="AE91" s="7"/>
      <c r="AI91" s="7"/>
      <c r="AJ91" s="7"/>
      <c r="AK91" s="7"/>
    </row>
  </sheetData>
  <mergeCells count="11">
    <mergeCell ref="K17:M17"/>
    <mergeCell ref="F1:K1"/>
    <mergeCell ref="E17:J17"/>
    <mergeCell ref="N16:P16"/>
    <mergeCell ref="N17:P17"/>
    <mergeCell ref="E15:P15"/>
    <mergeCell ref="T17:Y17"/>
    <mergeCell ref="Z17:AE17"/>
    <mergeCell ref="AF17:AK17"/>
    <mergeCell ref="Q16:S16"/>
    <mergeCell ref="Q17:S17"/>
  </mergeCells>
  <printOptions horizontalCentered="1" verticalCentered="1"/>
  <pageMargins left="0.2" right="0.27" top="0.48" bottom="0.5" header="0.44" footer="0.5"/>
  <pageSetup fitToHeight="1" fitToWidth="1" horizontalDpi="600" verticalDpi="600" orientation="landscape" scale="42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92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34" bestFit="1" customWidth="1"/>
    <col min="2" max="3" width="9.28125" style="2" bestFit="1" customWidth="1"/>
    <col min="4" max="4" width="7.421875" style="2" bestFit="1" customWidth="1"/>
    <col min="5" max="10" width="8.00390625" style="2" bestFit="1" customWidth="1"/>
    <col min="11" max="11" width="9.8515625" style="2" customWidth="1"/>
    <col min="12" max="16384" width="9.140625" style="2" customWidth="1"/>
  </cols>
  <sheetData>
    <row r="1" spans="1:11" ht="16.5">
      <c r="A1" s="30" t="s">
        <v>90</v>
      </c>
      <c r="B1" s="39" t="str">
        <f>Material!B10</f>
        <v>Calcium formate (II)*</v>
      </c>
      <c r="D1" s="17"/>
      <c r="E1" s="17"/>
      <c r="F1" s="78" t="s">
        <v>65</v>
      </c>
      <c r="G1" s="78"/>
      <c r="H1" s="78"/>
      <c r="I1" s="78"/>
      <c r="J1" s="78"/>
      <c r="K1" s="78"/>
    </row>
    <row r="2" spans="1:11" ht="12">
      <c r="A2" s="45"/>
      <c r="D2" s="17" t="s">
        <v>7</v>
      </c>
      <c r="E2" s="17"/>
      <c r="F2" s="40" t="s">
        <v>4</v>
      </c>
      <c r="G2" s="40" t="s">
        <v>5</v>
      </c>
      <c r="H2" s="40" t="s">
        <v>9</v>
      </c>
      <c r="I2" s="40" t="s">
        <v>10</v>
      </c>
      <c r="J2" s="40" t="s">
        <v>11</v>
      </c>
      <c r="K2" s="40" t="s">
        <v>12</v>
      </c>
    </row>
    <row r="3" spans="1:11" ht="12">
      <c r="A3" s="31"/>
      <c r="D3" s="17" t="s">
        <v>8</v>
      </c>
      <c r="E3" s="17"/>
      <c r="F3" s="17">
        <f>Material!C10</f>
        <v>4.92</v>
      </c>
      <c r="G3" s="17">
        <f>Material!D10</f>
        <v>2.48</v>
      </c>
      <c r="H3" s="17">
        <f>Material!E10</f>
        <v>2.45</v>
      </c>
      <c r="I3" s="17">
        <f>Material!F10</f>
        <v>0</v>
      </c>
      <c r="J3" s="17">
        <f>Material!G10</f>
        <v>0</v>
      </c>
      <c r="K3" s="17">
        <f>Material!H10</f>
        <v>0</v>
      </c>
    </row>
    <row r="4" spans="1:11" ht="12">
      <c r="A4" s="31"/>
      <c r="D4" s="17">
        <f>Main3D!D4</f>
        <v>2020</v>
      </c>
      <c r="E4" s="17"/>
      <c r="F4" s="17"/>
      <c r="G4" s="40" t="s">
        <v>13</v>
      </c>
      <c r="H4" s="40" t="s">
        <v>14</v>
      </c>
      <c r="I4" s="40" t="s">
        <v>15</v>
      </c>
      <c r="J4" s="40" t="s">
        <v>16</v>
      </c>
      <c r="K4" s="40" t="s">
        <v>17</v>
      </c>
    </row>
    <row r="5" spans="1:11" ht="12">
      <c r="A5" s="31"/>
      <c r="E5" s="17"/>
      <c r="F5" s="17"/>
      <c r="G5" s="17">
        <f>Material!I10</f>
        <v>2.44</v>
      </c>
      <c r="H5" s="17">
        <f>Material!J10</f>
        <v>1.45</v>
      </c>
      <c r="I5" s="17">
        <f>Material!K10</f>
        <v>0</v>
      </c>
      <c r="J5" s="17">
        <f>Material!L10</f>
        <v>0</v>
      </c>
      <c r="K5" s="17">
        <f>Material!M10</f>
        <v>0</v>
      </c>
    </row>
    <row r="6" spans="1:11" ht="12">
      <c r="A6" s="31"/>
      <c r="B6" s="3"/>
      <c r="C6" s="3"/>
      <c r="E6" s="17"/>
      <c r="F6" s="17"/>
      <c r="G6" s="17"/>
      <c r="H6" s="40" t="s">
        <v>18</v>
      </c>
      <c r="I6" s="40" t="s">
        <v>19</v>
      </c>
      <c r="J6" s="40" t="s">
        <v>20</v>
      </c>
      <c r="K6" s="40" t="s">
        <v>21</v>
      </c>
    </row>
    <row r="7" spans="1:11" ht="12">
      <c r="A7" s="31"/>
      <c r="D7" s="17"/>
      <c r="E7" s="17"/>
      <c r="F7" s="17"/>
      <c r="G7" s="17"/>
      <c r="H7" s="17">
        <f>Material!N10</f>
        <v>3.54</v>
      </c>
      <c r="I7" s="17">
        <f>Material!O10</f>
        <v>0</v>
      </c>
      <c r="J7" s="17">
        <f>Material!P10</f>
        <v>0</v>
      </c>
      <c r="K7" s="17">
        <f>Material!Q10</f>
        <v>0</v>
      </c>
    </row>
    <row r="8" spans="1:11" ht="12">
      <c r="A8" s="45" t="s">
        <v>66</v>
      </c>
      <c r="D8" s="17"/>
      <c r="E8" s="17"/>
      <c r="F8" s="17"/>
      <c r="G8" s="17"/>
      <c r="H8" s="17"/>
      <c r="I8" s="40" t="s">
        <v>6</v>
      </c>
      <c r="J8" s="40" t="s">
        <v>22</v>
      </c>
      <c r="K8" s="40" t="s">
        <v>23</v>
      </c>
    </row>
    <row r="9" spans="1:11" ht="12">
      <c r="A9" s="31"/>
      <c r="D9" s="17"/>
      <c r="E9" s="17"/>
      <c r="F9" s="17"/>
      <c r="G9" s="17"/>
      <c r="H9" s="17"/>
      <c r="I9" s="17">
        <f>Material!R10</f>
        <v>1.05</v>
      </c>
      <c r="J9" s="17">
        <f>Material!S10</f>
        <v>0</v>
      </c>
      <c r="K9" s="17">
        <f>Material!T10</f>
        <v>0</v>
      </c>
    </row>
    <row r="10" spans="1:11" ht="12">
      <c r="A10" s="46" t="s">
        <v>48</v>
      </c>
      <c r="B10" s="2" t="s">
        <v>49</v>
      </c>
      <c r="C10" s="2" t="s">
        <v>50</v>
      </c>
      <c r="D10" s="41" t="s">
        <v>35</v>
      </c>
      <c r="E10" s="17"/>
      <c r="F10" s="41">
        <v>0</v>
      </c>
      <c r="G10" s="17"/>
      <c r="H10" s="17"/>
      <c r="I10" s="17"/>
      <c r="J10" s="40" t="s">
        <v>24</v>
      </c>
      <c r="K10" s="40" t="s">
        <v>25</v>
      </c>
    </row>
    <row r="11" spans="1:11" ht="12">
      <c r="A11" s="46" t="s">
        <v>49</v>
      </c>
      <c r="B11" s="2" t="s">
        <v>52</v>
      </c>
      <c r="C11" s="2" t="s">
        <v>51</v>
      </c>
      <c r="D11" s="41" t="s">
        <v>36</v>
      </c>
      <c r="E11" s="42" t="s">
        <v>38</v>
      </c>
      <c r="F11" s="41">
        <v>0</v>
      </c>
      <c r="G11" s="17"/>
      <c r="H11" s="17"/>
      <c r="I11" s="17"/>
      <c r="J11" s="17">
        <f>Material!U10</f>
        <v>1.22</v>
      </c>
      <c r="K11" s="17">
        <f>Material!V10</f>
        <v>0</v>
      </c>
    </row>
    <row r="12" spans="1:11" ht="12">
      <c r="A12" s="46" t="s">
        <v>50</v>
      </c>
      <c r="B12" s="2" t="s">
        <v>51</v>
      </c>
      <c r="C12" s="2" t="s">
        <v>53</v>
      </c>
      <c r="D12" s="41" t="s">
        <v>37</v>
      </c>
      <c r="E12" s="17"/>
      <c r="F12" s="41">
        <v>0</v>
      </c>
      <c r="G12" s="17"/>
      <c r="H12" s="17"/>
      <c r="I12" s="17"/>
      <c r="J12" s="17"/>
      <c r="K12" s="40" t="s">
        <v>26</v>
      </c>
    </row>
    <row r="13" spans="1:11" ht="12">
      <c r="A13" s="31"/>
      <c r="D13" s="17"/>
      <c r="E13" s="17"/>
      <c r="F13" s="17"/>
      <c r="G13" s="17"/>
      <c r="H13" s="17"/>
      <c r="I13" s="17"/>
      <c r="J13" s="17"/>
      <c r="K13" s="17">
        <f>Material!W10</f>
        <v>2.82</v>
      </c>
    </row>
    <row r="14" ht="12">
      <c r="A14" s="31"/>
    </row>
    <row r="15" spans="1:16" ht="12">
      <c r="A15" s="31"/>
      <c r="E15" s="9"/>
      <c r="F15" s="9"/>
      <c r="G15" s="9"/>
      <c r="H15" s="9"/>
      <c r="I15" s="9"/>
      <c r="J15" s="9"/>
      <c r="K15" s="9"/>
      <c r="N15" s="77" t="s">
        <v>81</v>
      </c>
      <c r="O15" s="77"/>
      <c r="P15" s="77"/>
    </row>
    <row r="16" spans="1:16" ht="12">
      <c r="A16" s="31"/>
      <c r="B16" s="77" t="s">
        <v>56</v>
      </c>
      <c r="C16" s="77"/>
      <c r="D16" s="77"/>
      <c r="E16" s="24"/>
      <c r="F16" s="24"/>
      <c r="G16" s="24"/>
      <c r="H16" s="24"/>
      <c r="I16" s="24"/>
      <c r="J16" s="24"/>
      <c r="K16" s="24"/>
      <c r="L16" s="23"/>
      <c r="M16" s="23"/>
      <c r="N16" s="77" t="s">
        <v>82</v>
      </c>
      <c r="O16" s="77"/>
      <c r="P16" s="77"/>
    </row>
    <row r="17" spans="1:16" ht="12">
      <c r="A17" s="31" t="s">
        <v>121</v>
      </c>
      <c r="B17" s="77" t="s">
        <v>67</v>
      </c>
      <c r="C17" s="77"/>
      <c r="D17" s="77"/>
      <c r="E17" s="77" t="s">
        <v>39</v>
      </c>
      <c r="F17" s="77"/>
      <c r="G17" s="77"/>
      <c r="H17" s="77" t="s">
        <v>54</v>
      </c>
      <c r="I17" s="77"/>
      <c r="J17" s="77"/>
      <c r="K17" s="77" t="s">
        <v>55</v>
      </c>
      <c r="L17" s="77"/>
      <c r="M17" s="77"/>
      <c r="N17" s="23" t="s">
        <v>62</v>
      </c>
      <c r="O17" s="23" t="s">
        <v>63</v>
      </c>
      <c r="P17" s="23" t="s">
        <v>64</v>
      </c>
    </row>
    <row r="18" spans="1:16" ht="12">
      <c r="A18" s="31" t="s">
        <v>57</v>
      </c>
      <c r="B18" s="23" t="s">
        <v>62</v>
      </c>
      <c r="C18" s="23" t="s">
        <v>63</v>
      </c>
      <c r="D18" s="23" t="s">
        <v>64</v>
      </c>
      <c r="E18" s="23" t="s">
        <v>45</v>
      </c>
      <c r="F18" s="23" t="s">
        <v>46</v>
      </c>
      <c r="G18" s="23" t="s">
        <v>47</v>
      </c>
      <c r="H18" s="23" t="s">
        <v>45</v>
      </c>
      <c r="I18" s="23" t="s">
        <v>46</v>
      </c>
      <c r="J18" s="23" t="s">
        <v>47</v>
      </c>
      <c r="K18" s="23" t="s">
        <v>45</v>
      </c>
      <c r="L18" s="23" t="s">
        <v>46</v>
      </c>
      <c r="M18" s="23" t="s">
        <v>47</v>
      </c>
      <c r="N18" s="28" t="s">
        <v>85</v>
      </c>
      <c r="O18" s="28" t="s">
        <v>86</v>
      </c>
      <c r="P18" s="28" t="s">
        <v>87</v>
      </c>
    </row>
    <row r="19" spans="1:16" ht="12">
      <c r="A19" s="31">
        <v>0</v>
      </c>
      <c r="B19" s="23">
        <f>MainPlanar!Q19</f>
        <v>2.279916346914307</v>
      </c>
      <c r="C19" s="23">
        <f>MainPlanar!R19</f>
        <v>2.457562302239444</v>
      </c>
      <c r="D19" s="23">
        <f>MainPlanar!S19</f>
        <v>4.186257575455229</v>
      </c>
      <c r="E19" s="23" t="e">
        <f>MainPlanar!W19</f>
        <v>#DIV/0!</v>
      </c>
      <c r="F19" s="23" t="e">
        <f>MainPlanar!X19</f>
        <v>#DIV/0!</v>
      </c>
      <c r="G19" s="23" t="e">
        <f>MainPlanar!Y19</f>
        <v>#DIV/0!</v>
      </c>
      <c r="H19" s="23" t="e">
        <f>MainPlanar!AC19</f>
        <v>#DIV/0!</v>
      </c>
      <c r="I19" s="23" t="e">
        <f>MainPlanar!AD19</f>
        <v>#DIV/0!</v>
      </c>
      <c r="J19" s="23" t="e">
        <f>MainPlanar!AE19</f>
        <v>#DIV/0!</v>
      </c>
      <c r="K19" s="23" t="e">
        <f>MainPlanar!AI19</f>
        <v>#DIV/0!</v>
      </c>
      <c r="L19" s="23" t="e">
        <f>MainPlanar!AJ19</f>
        <v>#DIV/0!</v>
      </c>
      <c r="M19" s="23" t="e">
        <f>MainPlanar!AK19</f>
        <v>#DIV/0!</v>
      </c>
      <c r="N19" s="23">
        <v>2</v>
      </c>
      <c r="O19" s="23">
        <v>4</v>
      </c>
      <c r="P19" s="23">
        <v>6</v>
      </c>
    </row>
    <row r="20" spans="1:16" ht="12">
      <c r="A20" s="31">
        <v>5</v>
      </c>
      <c r="B20" s="23">
        <f>MainPlanar!Q20</f>
        <v>2.294464926355539</v>
      </c>
      <c r="C20" s="23">
        <f>MainPlanar!R20</f>
        <v>2.441712661219115</v>
      </c>
      <c r="D20" s="23">
        <f>MainPlanar!S20</f>
        <v>4.20170766362138</v>
      </c>
      <c r="E20" s="23" t="e">
        <f>MainPlanar!W20</f>
        <v>#DIV/0!</v>
      </c>
      <c r="F20" s="23" t="e">
        <f>MainPlanar!X20</f>
        <v>#DIV/0!</v>
      </c>
      <c r="G20" s="23" t="e">
        <f>MainPlanar!Y20</f>
        <v>#DIV/0!</v>
      </c>
      <c r="H20" s="23" t="e">
        <f>MainPlanar!AC20</f>
        <v>#DIV/0!</v>
      </c>
      <c r="I20" s="23" t="e">
        <f>MainPlanar!AD20</f>
        <v>#DIV/0!</v>
      </c>
      <c r="J20" s="23" t="e">
        <f>MainPlanar!AE20</f>
        <v>#DIV/0!</v>
      </c>
      <c r="K20" s="23" t="e">
        <f>MainPlanar!AI20</f>
        <v>#DIV/0!</v>
      </c>
      <c r="L20" s="23" t="e">
        <f>MainPlanar!AJ20</f>
        <v>#DIV/0!</v>
      </c>
      <c r="M20" s="23" t="e">
        <f>MainPlanar!AK20</f>
        <v>#DIV/0!</v>
      </c>
      <c r="N20" s="23">
        <v>2</v>
      </c>
      <c r="O20" s="23">
        <v>4</v>
      </c>
      <c r="P20" s="23">
        <v>6</v>
      </c>
    </row>
    <row r="21" spans="1:16" ht="12">
      <c r="A21" s="31">
        <v>10</v>
      </c>
      <c r="B21" s="23">
        <f>MainPlanar!Q21</f>
        <v>2.3371355077274782</v>
      </c>
      <c r="C21" s="23">
        <f>MainPlanar!R21</f>
        <v>2.397417035933092</v>
      </c>
      <c r="D21" s="23">
        <f>MainPlanar!S21</f>
        <v>4.2453400510831605</v>
      </c>
      <c r="E21" s="23" t="e">
        <f>MainPlanar!W21</f>
        <v>#DIV/0!</v>
      </c>
      <c r="F21" s="23" t="e">
        <f>MainPlanar!X21</f>
        <v>#DIV/0!</v>
      </c>
      <c r="G21" s="23" t="e">
        <f>MainPlanar!Y21</f>
        <v>#DIV/0!</v>
      </c>
      <c r="H21" s="23" t="e">
        <f>MainPlanar!AC21</f>
        <v>#DIV/0!</v>
      </c>
      <c r="I21" s="23" t="e">
        <f>MainPlanar!AD21</f>
        <v>#DIV/0!</v>
      </c>
      <c r="J21" s="23" t="e">
        <f>MainPlanar!AE21</f>
        <v>#DIV/0!</v>
      </c>
      <c r="K21" s="23" t="e">
        <f>MainPlanar!AI21</f>
        <v>#DIV/0!</v>
      </c>
      <c r="L21" s="23" t="e">
        <f>MainPlanar!AJ21</f>
        <v>#DIV/0!</v>
      </c>
      <c r="M21" s="23" t="e">
        <f>MainPlanar!AK21</f>
        <v>#DIV/0!</v>
      </c>
      <c r="N21" s="23">
        <v>2</v>
      </c>
      <c r="O21" s="23">
        <v>4</v>
      </c>
      <c r="P21" s="23">
        <v>6</v>
      </c>
    </row>
    <row r="22" spans="1:16" ht="12">
      <c r="A22" s="31">
        <v>15</v>
      </c>
      <c r="B22" s="23">
        <f>MainPlanar!Q22</f>
        <v>2.333002280225282</v>
      </c>
      <c r="C22" s="23">
        <f>MainPlanar!R22</f>
        <v>2.405213556314504</v>
      </c>
      <c r="D22" s="23">
        <f>MainPlanar!S22</f>
        <v>4.3103462562208055</v>
      </c>
      <c r="E22" s="23" t="e">
        <f>MainPlanar!W22</f>
        <v>#DIV/0!</v>
      </c>
      <c r="F22" s="23" t="e">
        <f>MainPlanar!X22</f>
        <v>#DIV/0!</v>
      </c>
      <c r="G22" s="23" t="e">
        <f>MainPlanar!Y22</f>
        <v>#DIV/0!</v>
      </c>
      <c r="H22" s="23" t="e">
        <f>MainPlanar!AC22</f>
        <v>#DIV/0!</v>
      </c>
      <c r="I22" s="23" t="e">
        <f>MainPlanar!AD22</f>
        <v>#DIV/0!</v>
      </c>
      <c r="J22" s="23" t="e">
        <f>MainPlanar!AE22</f>
        <v>#DIV/0!</v>
      </c>
      <c r="K22" s="23" t="e">
        <f>MainPlanar!AI22</f>
        <v>#DIV/0!</v>
      </c>
      <c r="L22" s="23" t="e">
        <f>MainPlanar!AJ22</f>
        <v>#DIV/0!</v>
      </c>
      <c r="M22" s="23" t="e">
        <f>MainPlanar!AK22</f>
        <v>#DIV/0!</v>
      </c>
      <c r="N22" s="23">
        <v>2</v>
      </c>
      <c r="O22" s="23">
        <v>4</v>
      </c>
      <c r="P22" s="23">
        <v>6</v>
      </c>
    </row>
    <row r="23" spans="1:16" ht="12">
      <c r="A23" s="31">
        <v>20</v>
      </c>
      <c r="B23" s="23">
        <f>MainPlanar!Q23</f>
        <v>2.259244587961342</v>
      </c>
      <c r="C23" s="23">
        <f>MainPlanar!R23</f>
        <v>2.494599121811362</v>
      </c>
      <c r="D23" s="23">
        <f>MainPlanar!S23</f>
        <v>4.388544794285742</v>
      </c>
      <c r="E23" s="23" t="e">
        <f>MainPlanar!W23</f>
        <v>#DIV/0!</v>
      </c>
      <c r="F23" s="23" t="e">
        <f>MainPlanar!X23</f>
        <v>#DIV/0!</v>
      </c>
      <c r="G23" s="23" t="e">
        <f>MainPlanar!Y23</f>
        <v>#DIV/0!</v>
      </c>
      <c r="H23" s="23" t="e">
        <f>MainPlanar!AC23</f>
        <v>#DIV/0!</v>
      </c>
      <c r="I23" s="23" t="e">
        <f>MainPlanar!AD23</f>
        <v>#DIV/0!</v>
      </c>
      <c r="J23" s="23" t="e">
        <f>MainPlanar!AE23</f>
        <v>#DIV/0!</v>
      </c>
      <c r="K23" s="23" t="e">
        <f>MainPlanar!AI23</f>
        <v>#DIV/0!</v>
      </c>
      <c r="L23" s="23" t="e">
        <f>MainPlanar!AJ23</f>
        <v>#DIV/0!</v>
      </c>
      <c r="M23" s="23" t="e">
        <f>MainPlanar!AK23</f>
        <v>#DIV/0!</v>
      </c>
      <c r="N23" s="23">
        <v>2</v>
      </c>
      <c r="O23" s="23">
        <v>4</v>
      </c>
      <c r="P23" s="23">
        <v>6</v>
      </c>
    </row>
    <row r="24" spans="1:16" ht="12">
      <c r="A24" s="31">
        <v>25</v>
      </c>
      <c r="B24" s="23">
        <f>MainPlanar!Q24</f>
        <v>2.1867295195931074</v>
      </c>
      <c r="C24" s="23">
        <f>MainPlanar!R24</f>
        <v>2.6005877092273155</v>
      </c>
      <c r="D24" s="23">
        <f>MainPlanar!S24</f>
        <v>4.472443487805608</v>
      </c>
      <c r="E24" s="23" t="e">
        <f>MainPlanar!W24</f>
        <v>#DIV/0!</v>
      </c>
      <c r="F24" s="23" t="e">
        <f>MainPlanar!X24</f>
        <v>#DIV/0!</v>
      </c>
      <c r="G24" s="23" t="e">
        <f>MainPlanar!Y24</f>
        <v>#DIV/0!</v>
      </c>
      <c r="H24" s="23" t="e">
        <f>MainPlanar!AC24</f>
        <v>#DIV/0!</v>
      </c>
      <c r="I24" s="23" t="e">
        <f>MainPlanar!AD24</f>
        <v>#DIV/0!</v>
      </c>
      <c r="J24" s="23" t="e">
        <f>MainPlanar!AE24</f>
        <v>#DIV/0!</v>
      </c>
      <c r="K24" s="23" t="e">
        <f>MainPlanar!AI24</f>
        <v>#DIV/0!</v>
      </c>
      <c r="L24" s="23" t="e">
        <f>MainPlanar!AJ24</f>
        <v>#DIV/0!</v>
      </c>
      <c r="M24" s="23" t="e">
        <f>MainPlanar!AK24</f>
        <v>#DIV/0!</v>
      </c>
      <c r="N24" s="23">
        <v>2</v>
      </c>
      <c r="O24" s="23">
        <v>4</v>
      </c>
      <c r="P24" s="23">
        <v>6</v>
      </c>
    </row>
    <row r="25" spans="1:16" ht="12">
      <c r="A25" s="31">
        <v>30</v>
      </c>
      <c r="B25" s="23">
        <f>MainPlanar!Q25</f>
        <v>2.124734640212742</v>
      </c>
      <c r="C25" s="23">
        <f>MainPlanar!R25</f>
        <v>2.7182005311193995</v>
      </c>
      <c r="D25" s="23">
        <f>MainPlanar!S25</f>
        <v>4.556070668415078</v>
      </c>
      <c r="E25" s="23" t="e">
        <f>MainPlanar!W25</f>
        <v>#DIV/0!</v>
      </c>
      <c r="F25" s="23" t="e">
        <f>MainPlanar!X25</f>
        <v>#DIV/0!</v>
      </c>
      <c r="G25" s="23" t="e">
        <f>MainPlanar!Y25</f>
        <v>#DIV/0!</v>
      </c>
      <c r="H25" s="23" t="e">
        <f>MainPlanar!AC25</f>
        <v>#DIV/0!</v>
      </c>
      <c r="I25" s="23" t="e">
        <f>MainPlanar!AD25</f>
        <v>#DIV/0!</v>
      </c>
      <c r="J25" s="23" t="e">
        <f>MainPlanar!AE25</f>
        <v>#DIV/0!</v>
      </c>
      <c r="K25" s="23" t="e">
        <f>MainPlanar!AI25</f>
        <v>#DIV/0!</v>
      </c>
      <c r="L25" s="23" t="e">
        <f>MainPlanar!AJ25</f>
        <v>#DIV/0!</v>
      </c>
      <c r="M25" s="23" t="e">
        <f>MainPlanar!AK25</f>
        <v>#DIV/0!</v>
      </c>
      <c r="N25" s="23">
        <v>2</v>
      </c>
      <c r="O25" s="23">
        <v>4</v>
      </c>
      <c r="P25" s="23">
        <v>6</v>
      </c>
    </row>
    <row r="26" spans="1:16" ht="12">
      <c r="A26" s="31">
        <v>35</v>
      </c>
      <c r="B26" s="23">
        <f>MainPlanar!Q26</f>
        <v>2.0804745528902777</v>
      </c>
      <c r="C26" s="23">
        <f>MainPlanar!R26</f>
        <v>2.8426665888603115</v>
      </c>
      <c r="D26" s="23">
        <f>MainPlanar!S26</f>
        <v>4.635033042633915</v>
      </c>
      <c r="E26" s="23" t="e">
        <f>MainPlanar!W26</f>
        <v>#DIV/0!</v>
      </c>
      <c r="F26" s="23" t="e">
        <f>MainPlanar!X26</f>
        <v>#DIV/0!</v>
      </c>
      <c r="G26" s="23" t="e">
        <f>MainPlanar!Y26</f>
        <v>#DIV/0!</v>
      </c>
      <c r="H26" s="23" t="e">
        <f>MainPlanar!AC26</f>
        <v>#DIV/0!</v>
      </c>
      <c r="I26" s="23" t="e">
        <f>MainPlanar!AD26</f>
        <v>#DIV/0!</v>
      </c>
      <c r="J26" s="23" t="e">
        <f>MainPlanar!AE26</f>
        <v>#DIV/0!</v>
      </c>
      <c r="K26" s="23" t="e">
        <f>MainPlanar!AI26</f>
        <v>#DIV/0!</v>
      </c>
      <c r="L26" s="23" t="e">
        <f>MainPlanar!AJ26</f>
        <v>#DIV/0!</v>
      </c>
      <c r="M26" s="23" t="e">
        <f>MainPlanar!AK26</f>
        <v>#DIV/0!</v>
      </c>
      <c r="N26" s="23">
        <v>2</v>
      </c>
      <c r="O26" s="23">
        <v>4</v>
      </c>
      <c r="P26" s="23">
        <v>6</v>
      </c>
    </row>
    <row r="27" spans="1:16" ht="12">
      <c r="A27" s="31">
        <v>40</v>
      </c>
      <c r="B27" s="23">
        <f>MainPlanar!Q27</f>
        <v>2.0585893117813274</v>
      </c>
      <c r="C27" s="23">
        <f>MainPlanar!R27</f>
        <v>2.96958539555036</v>
      </c>
      <c r="D27" s="23">
        <f>MainPlanar!S27</f>
        <v>4.706299259512486</v>
      </c>
      <c r="E27" s="23" t="e">
        <f>MainPlanar!W27</f>
        <v>#DIV/0!</v>
      </c>
      <c r="F27" s="23" t="e">
        <f>MainPlanar!X27</f>
        <v>#DIV/0!</v>
      </c>
      <c r="G27" s="23" t="e">
        <f>MainPlanar!Y27</f>
        <v>#DIV/0!</v>
      </c>
      <c r="H27" s="23" t="e">
        <f>MainPlanar!AC27</f>
        <v>#DIV/0!</v>
      </c>
      <c r="I27" s="23" t="e">
        <f>MainPlanar!AD27</f>
        <v>#DIV/0!</v>
      </c>
      <c r="J27" s="23" t="e">
        <f>MainPlanar!AE27</f>
        <v>#DIV/0!</v>
      </c>
      <c r="K27" s="23" t="e">
        <f>MainPlanar!AI27</f>
        <v>#DIV/0!</v>
      </c>
      <c r="L27" s="23" t="e">
        <f>MainPlanar!AJ27</f>
        <v>#DIV/0!</v>
      </c>
      <c r="M27" s="23" t="e">
        <f>MainPlanar!AK27</f>
        <v>#DIV/0!</v>
      </c>
      <c r="N27" s="23">
        <v>2</v>
      </c>
      <c r="O27" s="23">
        <v>4</v>
      </c>
      <c r="P27" s="23">
        <v>6</v>
      </c>
    </row>
    <row r="28" spans="1:16" ht="12">
      <c r="A28" s="31">
        <v>45</v>
      </c>
      <c r="B28" s="23">
        <f>MainPlanar!Q28</f>
        <v>2.0607719150306023</v>
      </c>
      <c r="C28" s="23">
        <f>MainPlanar!R28</f>
        <v>3.095029823768209</v>
      </c>
      <c r="D28" s="23">
        <f>MainPlanar!S28</f>
        <v>4.767957321104564</v>
      </c>
      <c r="E28" s="23" t="e">
        <f>MainPlanar!W28</f>
        <v>#DIV/0!</v>
      </c>
      <c r="F28" s="23" t="e">
        <f>MainPlanar!X28</f>
        <v>#DIV/0!</v>
      </c>
      <c r="G28" s="23" t="e">
        <f>MainPlanar!Y28</f>
        <v>#DIV/0!</v>
      </c>
      <c r="H28" s="23" t="e">
        <f>MainPlanar!AC28</f>
        <v>#DIV/0!</v>
      </c>
      <c r="I28" s="23" t="e">
        <f>MainPlanar!AD28</f>
        <v>#DIV/0!</v>
      </c>
      <c r="J28" s="23" t="e">
        <f>MainPlanar!AE28</f>
        <v>#DIV/0!</v>
      </c>
      <c r="K28" s="23" t="e">
        <f>MainPlanar!AI28</f>
        <v>#DIV/0!</v>
      </c>
      <c r="L28" s="23" t="e">
        <f>MainPlanar!AJ28</f>
        <v>#DIV/0!</v>
      </c>
      <c r="M28" s="23" t="e">
        <f>MainPlanar!AK28</f>
        <v>#DIV/0!</v>
      </c>
      <c r="N28" s="23">
        <v>2</v>
      </c>
      <c r="O28" s="23">
        <v>4</v>
      </c>
      <c r="P28" s="23">
        <v>6</v>
      </c>
    </row>
    <row r="29" spans="1:16" ht="12">
      <c r="A29" s="31">
        <v>50</v>
      </c>
      <c r="B29" s="23">
        <f>MainPlanar!Q29</f>
        <v>2.0857561738970047</v>
      </c>
      <c r="C29" s="23">
        <f>MainPlanar!R29</f>
        <v>3.2155860175475244</v>
      </c>
      <c r="D29" s="23">
        <f>MainPlanar!S29</f>
        <v>4.819022086042813</v>
      </c>
      <c r="E29" s="23" t="e">
        <f>MainPlanar!W29</f>
        <v>#DIV/0!</v>
      </c>
      <c r="F29" s="23" t="e">
        <f>MainPlanar!X29</f>
        <v>#DIV/0!</v>
      </c>
      <c r="G29" s="23" t="e">
        <f>MainPlanar!Y29</f>
        <v>#DIV/0!</v>
      </c>
      <c r="H29" s="23" t="e">
        <f>MainPlanar!AC29</f>
        <v>#DIV/0!</v>
      </c>
      <c r="I29" s="23" t="e">
        <f>MainPlanar!AD29</f>
        <v>#DIV/0!</v>
      </c>
      <c r="J29" s="23" t="e">
        <f>MainPlanar!AE29</f>
        <v>#DIV/0!</v>
      </c>
      <c r="K29" s="23" t="e">
        <f>MainPlanar!AI29</f>
        <v>#DIV/0!</v>
      </c>
      <c r="L29" s="23" t="e">
        <f>MainPlanar!AJ29</f>
        <v>#DIV/0!</v>
      </c>
      <c r="M29" s="23" t="e">
        <f>MainPlanar!AK29</f>
        <v>#DIV/0!</v>
      </c>
      <c r="N29" s="23">
        <v>2</v>
      </c>
      <c r="O29" s="23">
        <v>4</v>
      </c>
      <c r="P29" s="23">
        <v>6</v>
      </c>
    </row>
    <row r="30" spans="1:16" ht="12">
      <c r="A30" s="31">
        <v>55</v>
      </c>
      <c r="B30" s="23">
        <f>MainPlanar!Q30</f>
        <v>2.129722703244813</v>
      </c>
      <c r="C30" s="23">
        <f>MainPlanar!R30</f>
        <v>3.3283122641599148</v>
      </c>
      <c r="D30" s="23">
        <f>MainPlanar!S30</f>
        <v>4.859296858851996</v>
      </c>
      <c r="E30" s="23" t="e">
        <f>MainPlanar!W30</f>
        <v>#DIV/0!</v>
      </c>
      <c r="F30" s="23" t="e">
        <f>MainPlanar!X30</f>
        <v>#DIV/0!</v>
      </c>
      <c r="G30" s="23" t="e">
        <f>MainPlanar!Y30</f>
        <v>#DIV/0!</v>
      </c>
      <c r="H30" s="23" t="e">
        <f>MainPlanar!AC30</f>
        <v>#DIV/0!</v>
      </c>
      <c r="I30" s="23" t="e">
        <f>MainPlanar!AD30</f>
        <v>#DIV/0!</v>
      </c>
      <c r="J30" s="23" t="e">
        <f>MainPlanar!AE30</f>
        <v>#DIV/0!</v>
      </c>
      <c r="K30" s="23" t="e">
        <f>MainPlanar!AI30</f>
        <v>#DIV/0!</v>
      </c>
      <c r="L30" s="23" t="e">
        <f>MainPlanar!AJ30</f>
        <v>#DIV/0!</v>
      </c>
      <c r="M30" s="23" t="e">
        <f>MainPlanar!AK30</f>
        <v>#DIV/0!</v>
      </c>
      <c r="N30" s="23">
        <v>2</v>
      </c>
      <c r="O30" s="23">
        <v>4</v>
      </c>
      <c r="P30" s="23">
        <v>6</v>
      </c>
    </row>
    <row r="31" spans="1:16" ht="12">
      <c r="A31" s="31">
        <v>60</v>
      </c>
      <c r="B31" s="23">
        <f>MainPlanar!Q31</f>
        <v>2.1870440092696413</v>
      </c>
      <c r="C31" s="23">
        <f>MainPlanar!R31</f>
        <v>3.4307145002168653</v>
      </c>
      <c r="D31" s="23">
        <f>MainPlanar!S31</f>
        <v>4.889269652551763</v>
      </c>
      <c r="E31" s="23" t="e">
        <f>MainPlanar!W31</f>
        <v>#DIV/0!</v>
      </c>
      <c r="F31" s="23" t="e">
        <f>MainPlanar!X31</f>
        <v>#DIV/0!</v>
      </c>
      <c r="G31" s="23" t="e">
        <f>MainPlanar!Y31</f>
        <v>#DIV/0!</v>
      </c>
      <c r="H31" s="23" t="e">
        <f>MainPlanar!AC31</f>
        <v>#DIV/0!</v>
      </c>
      <c r="I31" s="23" t="e">
        <f>MainPlanar!AD31</f>
        <v>#DIV/0!</v>
      </c>
      <c r="J31" s="23" t="e">
        <f>MainPlanar!AE31</f>
        <v>#DIV/0!</v>
      </c>
      <c r="K31" s="23" t="e">
        <f>MainPlanar!AI31</f>
        <v>#DIV/0!</v>
      </c>
      <c r="L31" s="23" t="e">
        <f>MainPlanar!AJ31</f>
        <v>#DIV/0!</v>
      </c>
      <c r="M31" s="23" t="e">
        <f>MainPlanar!AK31</f>
        <v>#DIV/0!</v>
      </c>
      <c r="N31" s="23">
        <v>2</v>
      </c>
      <c r="O31" s="23">
        <v>4</v>
      </c>
      <c r="P31" s="23">
        <v>6</v>
      </c>
    </row>
    <row r="32" spans="1:16" ht="12">
      <c r="A32" s="31">
        <v>65</v>
      </c>
      <c r="B32" s="23">
        <f>MainPlanar!Q32</f>
        <v>2.2511297303214137</v>
      </c>
      <c r="C32" s="23">
        <f>MainPlanar!R32</f>
        <v>3.5207075083623374</v>
      </c>
      <c r="D32" s="23">
        <f>MainPlanar!S32</f>
        <v>4.910017818460715</v>
      </c>
      <c r="E32" s="23" t="e">
        <f>MainPlanar!W32</f>
        <v>#DIV/0!</v>
      </c>
      <c r="F32" s="23" t="e">
        <f>MainPlanar!X32</f>
        <v>#DIV/0!</v>
      </c>
      <c r="G32" s="23" t="e">
        <f>MainPlanar!Y32</f>
        <v>#DIV/0!</v>
      </c>
      <c r="H32" s="23" t="e">
        <f>MainPlanar!AC32</f>
        <v>#DIV/0!</v>
      </c>
      <c r="I32" s="23" t="e">
        <f>MainPlanar!AD32</f>
        <v>#DIV/0!</v>
      </c>
      <c r="J32" s="23" t="e">
        <f>MainPlanar!AE32</f>
        <v>#DIV/0!</v>
      </c>
      <c r="K32" s="23" t="e">
        <f>MainPlanar!AI32</f>
        <v>#DIV/0!</v>
      </c>
      <c r="L32" s="23" t="e">
        <f>MainPlanar!AJ32</f>
        <v>#DIV/0!</v>
      </c>
      <c r="M32" s="23" t="e">
        <f>MainPlanar!AK32</f>
        <v>#DIV/0!</v>
      </c>
      <c r="N32" s="23">
        <v>2</v>
      </c>
      <c r="O32" s="23">
        <v>4</v>
      </c>
      <c r="P32" s="23">
        <v>6</v>
      </c>
    </row>
    <row r="33" spans="1:16" ht="12">
      <c r="A33" s="31">
        <v>70</v>
      </c>
      <c r="B33" s="23">
        <f>MainPlanar!Q33</f>
        <v>2.3151786007940265</v>
      </c>
      <c r="C33" s="23">
        <f>MainPlanar!R33</f>
        <v>3.596580700260058</v>
      </c>
      <c r="D33" s="23">
        <f>MainPlanar!S33</f>
        <v>4.923092154708508</v>
      </c>
      <c r="E33" s="23" t="e">
        <f>MainPlanar!W33</f>
        <v>#DIV/0!</v>
      </c>
      <c r="F33" s="23" t="e">
        <f>MainPlanar!X33</f>
        <v>#DIV/0!</v>
      </c>
      <c r="G33" s="23" t="e">
        <f>MainPlanar!Y33</f>
        <v>#DIV/0!</v>
      </c>
      <c r="H33" s="23" t="e">
        <f>MainPlanar!AC33</f>
        <v>#DIV/0!</v>
      </c>
      <c r="I33" s="23" t="e">
        <f>MainPlanar!AD33</f>
        <v>#DIV/0!</v>
      </c>
      <c r="J33" s="23" t="e">
        <f>MainPlanar!AE33</f>
        <v>#DIV/0!</v>
      </c>
      <c r="K33" s="23" t="e">
        <f>MainPlanar!AI33</f>
        <v>#DIV/0!</v>
      </c>
      <c r="L33" s="23" t="e">
        <f>MainPlanar!AJ33</f>
        <v>#DIV/0!</v>
      </c>
      <c r="M33" s="23" t="e">
        <f>MainPlanar!AK33</f>
        <v>#DIV/0!</v>
      </c>
      <c r="N33" s="23">
        <v>2</v>
      </c>
      <c r="O33" s="23">
        <v>4</v>
      </c>
      <c r="P33" s="23">
        <v>6</v>
      </c>
    </row>
    <row r="34" spans="1:16" ht="12">
      <c r="A34" s="31">
        <v>75</v>
      </c>
      <c r="B34" s="23">
        <f>MainPlanar!Q34</f>
        <v>2.3727701093073663</v>
      </c>
      <c r="C34" s="23">
        <f>MainPlanar!R34</f>
        <v>3.656970755704929</v>
      </c>
      <c r="D34" s="23">
        <f>MainPlanar!S34</f>
        <v>4.930351468147727</v>
      </c>
      <c r="E34" s="23" t="e">
        <f>MainPlanar!W34</f>
        <v>#DIV/0!</v>
      </c>
      <c r="F34" s="23" t="e">
        <f>MainPlanar!X34</f>
        <v>#DIV/0!</v>
      </c>
      <c r="G34" s="23" t="e">
        <f>MainPlanar!Y34</f>
        <v>#DIV/0!</v>
      </c>
      <c r="H34" s="23" t="e">
        <f>MainPlanar!AC34</f>
        <v>#DIV/0!</v>
      </c>
      <c r="I34" s="23" t="e">
        <f>MainPlanar!AD34</f>
        <v>#DIV/0!</v>
      </c>
      <c r="J34" s="23" t="e">
        <f>MainPlanar!AE34</f>
        <v>#DIV/0!</v>
      </c>
      <c r="K34" s="23" t="e">
        <f>MainPlanar!AI34</f>
        <v>#DIV/0!</v>
      </c>
      <c r="L34" s="23" t="e">
        <f>MainPlanar!AJ34</f>
        <v>#DIV/0!</v>
      </c>
      <c r="M34" s="23" t="e">
        <f>MainPlanar!AK34</f>
        <v>#DIV/0!</v>
      </c>
      <c r="N34" s="23">
        <v>2</v>
      </c>
      <c r="O34" s="23">
        <v>4</v>
      </c>
      <c r="P34" s="23">
        <v>6</v>
      </c>
    </row>
    <row r="35" spans="1:16" ht="12">
      <c r="A35" s="31">
        <v>80</v>
      </c>
      <c r="B35" s="23">
        <f>MainPlanar!Q35</f>
        <v>2.4183285132204606</v>
      </c>
      <c r="C35" s="23">
        <f>MainPlanar!R35</f>
        <v>3.7008351776340054</v>
      </c>
      <c r="D35" s="23">
        <f>MainPlanar!S35</f>
        <v>4.933733508481833</v>
      </c>
      <c r="E35" s="23" t="e">
        <f>MainPlanar!W35</f>
        <v>#DIV/0!</v>
      </c>
      <c r="F35" s="23" t="e">
        <f>MainPlanar!X35</f>
        <v>#DIV/0!</v>
      </c>
      <c r="G35" s="23" t="e">
        <f>MainPlanar!Y35</f>
        <v>#DIV/0!</v>
      </c>
      <c r="H35" s="23" t="e">
        <f>MainPlanar!AC35</f>
        <v>#DIV/0!</v>
      </c>
      <c r="I35" s="23" t="e">
        <f>MainPlanar!AD35</f>
        <v>#DIV/0!</v>
      </c>
      <c r="J35" s="23" t="e">
        <f>MainPlanar!AE35</f>
        <v>#DIV/0!</v>
      </c>
      <c r="K35" s="23" t="e">
        <f>MainPlanar!AI35</f>
        <v>#DIV/0!</v>
      </c>
      <c r="L35" s="23" t="e">
        <f>MainPlanar!AJ35</f>
        <v>#DIV/0!</v>
      </c>
      <c r="M35" s="23" t="e">
        <f>MainPlanar!AK35</f>
        <v>#DIV/0!</v>
      </c>
      <c r="N35" s="23">
        <v>2</v>
      </c>
      <c r="O35" s="23">
        <v>4</v>
      </c>
      <c r="P35" s="23">
        <v>6</v>
      </c>
    </row>
    <row r="36" spans="1:16" ht="12">
      <c r="A36" s="31">
        <v>85</v>
      </c>
      <c r="B36" s="23">
        <f>MainPlanar!Q36</f>
        <v>2.4475144209459874</v>
      </c>
      <c r="C36" s="23">
        <f>MainPlanar!R36</f>
        <v>3.7274438402604817</v>
      </c>
      <c r="D36" s="23">
        <f>MainPlanar!S36</f>
        <v>4.934958807454456</v>
      </c>
      <c r="E36" s="23" t="e">
        <f>MainPlanar!W36</f>
        <v>#DIV/0!</v>
      </c>
      <c r="F36" s="23" t="e">
        <f>MainPlanar!X36</f>
        <v>#DIV/0!</v>
      </c>
      <c r="G36" s="23" t="e">
        <f>MainPlanar!Y36</f>
        <v>#DIV/0!</v>
      </c>
      <c r="H36" s="23" t="e">
        <f>MainPlanar!AC36</f>
        <v>#DIV/0!</v>
      </c>
      <c r="I36" s="23" t="e">
        <f>MainPlanar!AD36</f>
        <v>#DIV/0!</v>
      </c>
      <c r="J36" s="23" t="e">
        <f>MainPlanar!AE36</f>
        <v>#DIV/0!</v>
      </c>
      <c r="K36" s="23" t="e">
        <f>MainPlanar!AI36</f>
        <v>#DIV/0!</v>
      </c>
      <c r="L36" s="23" t="e">
        <f>MainPlanar!AJ36</f>
        <v>#DIV/0!</v>
      </c>
      <c r="M36" s="23" t="e">
        <f>MainPlanar!AK36</f>
        <v>#DIV/0!</v>
      </c>
      <c r="N36" s="23">
        <v>2</v>
      </c>
      <c r="O36" s="23">
        <v>4</v>
      </c>
      <c r="P36" s="23">
        <v>6</v>
      </c>
    </row>
    <row r="37" spans="1:16" ht="12">
      <c r="A37" s="31">
        <v>90</v>
      </c>
      <c r="B37" s="23">
        <f>MainPlanar!Q37</f>
        <v>2.4575605660932425</v>
      </c>
      <c r="C37" s="23">
        <f>MainPlanar!R37</f>
        <v>3.7363615140449937</v>
      </c>
      <c r="D37" s="23">
        <f>MainPlanar!S37</f>
        <v>4.935223970974385</v>
      </c>
      <c r="E37" s="23" t="e">
        <f>MainPlanar!W37</f>
        <v>#DIV/0!</v>
      </c>
      <c r="F37" s="23" t="e">
        <f>MainPlanar!X37</f>
        <v>#DIV/0!</v>
      </c>
      <c r="G37" s="23" t="e">
        <f>MainPlanar!Y37</f>
        <v>#DIV/0!</v>
      </c>
      <c r="H37" s="23" t="e">
        <f>MainPlanar!AC37</f>
        <v>#DIV/0!</v>
      </c>
      <c r="I37" s="23" t="e">
        <f>MainPlanar!AD37</f>
        <v>#DIV/0!</v>
      </c>
      <c r="J37" s="23" t="e">
        <f>MainPlanar!AE37</f>
        <v>#DIV/0!</v>
      </c>
      <c r="K37" s="23" t="e">
        <f>MainPlanar!AI37</f>
        <v>#DIV/0!</v>
      </c>
      <c r="L37" s="23" t="e">
        <f>MainPlanar!AJ37</f>
        <v>#DIV/0!</v>
      </c>
      <c r="M37" s="23" t="e">
        <f>MainPlanar!AK37</f>
        <v>#DIV/0!</v>
      </c>
      <c r="N37" s="23">
        <v>2</v>
      </c>
      <c r="O37" s="23">
        <v>4</v>
      </c>
      <c r="P37" s="23">
        <v>6</v>
      </c>
    </row>
    <row r="38" spans="1:16" ht="12">
      <c r="A38" s="31">
        <v>95</v>
      </c>
      <c r="B38" s="23">
        <f>MainPlanar!Q38</f>
        <v>2.4475144209459874</v>
      </c>
      <c r="C38" s="23">
        <f>MainPlanar!R38</f>
        <v>3.7274438402604817</v>
      </c>
      <c r="D38" s="23">
        <f>MainPlanar!S38</f>
        <v>4.934958807454456</v>
      </c>
      <c r="E38" s="23" t="e">
        <f>MainPlanar!W38</f>
        <v>#DIV/0!</v>
      </c>
      <c r="F38" s="23" t="e">
        <f>MainPlanar!X38</f>
        <v>#DIV/0!</v>
      </c>
      <c r="G38" s="23" t="e">
        <f>MainPlanar!Y38</f>
        <v>#DIV/0!</v>
      </c>
      <c r="H38" s="23" t="e">
        <f>MainPlanar!AC38</f>
        <v>#DIV/0!</v>
      </c>
      <c r="I38" s="23" t="e">
        <f>MainPlanar!AD38</f>
        <v>#DIV/0!</v>
      </c>
      <c r="J38" s="23" t="e">
        <f>MainPlanar!AE38</f>
        <v>#DIV/0!</v>
      </c>
      <c r="K38" s="23" t="e">
        <f>MainPlanar!AI38</f>
        <v>#DIV/0!</v>
      </c>
      <c r="L38" s="23" t="e">
        <f>MainPlanar!AJ38</f>
        <v>#DIV/0!</v>
      </c>
      <c r="M38" s="23" t="e">
        <f>MainPlanar!AK38</f>
        <v>#DIV/0!</v>
      </c>
      <c r="N38" s="23">
        <v>2</v>
      </c>
      <c r="O38" s="23">
        <v>4</v>
      </c>
      <c r="P38" s="23">
        <v>6</v>
      </c>
    </row>
    <row r="39" spans="1:16" ht="12">
      <c r="A39" s="31">
        <v>100</v>
      </c>
      <c r="B39" s="23">
        <f>MainPlanar!Q39</f>
        <v>2.4183285132204606</v>
      </c>
      <c r="C39" s="23">
        <f>MainPlanar!R39</f>
        <v>3.7008351776340054</v>
      </c>
      <c r="D39" s="23">
        <f>MainPlanar!S39</f>
        <v>4.933733508481833</v>
      </c>
      <c r="E39" s="23" t="e">
        <f>MainPlanar!W39</f>
        <v>#DIV/0!</v>
      </c>
      <c r="F39" s="23" t="e">
        <f>MainPlanar!X39</f>
        <v>#DIV/0!</v>
      </c>
      <c r="G39" s="23" t="e">
        <f>MainPlanar!Y39</f>
        <v>#DIV/0!</v>
      </c>
      <c r="H39" s="23" t="e">
        <f>MainPlanar!AC39</f>
        <v>#DIV/0!</v>
      </c>
      <c r="I39" s="23" t="e">
        <f>MainPlanar!AD39</f>
        <v>#DIV/0!</v>
      </c>
      <c r="J39" s="23" t="e">
        <f>MainPlanar!AE39</f>
        <v>#DIV/0!</v>
      </c>
      <c r="K39" s="23" t="e">
        <f>MainPlanar!AI39</f>
        <v>#DIV/0!</v>
      </c>
      <c r="L39" s="23" t="e">
        <f>MainPlanar!AJ39</f>
        <v>#DIV/0!</v>
      </c>
      <c r="M39" s="23" t="e">
        <f>MainPlanar!AK39</f>
        <v>#DIV/0!</v>
      </c>
      <c r="N39" s="23">
        <v>2</v>
      </c>
      <c r="O39" s="23">
        <v>4</v>
      </c>
      <c r="P39" s="23">
        <v>6</v>
      </c>
    </row>
    <row r="40" spans="1:16" ht="12">
      <c r="A40" s="31">
        <v>105</v>
      </c>
      <c r="B40" s="23">
        <f>MainPlanar!Q40</f>
        <v>2.3727701093073663</v>
      </c>
      <c r="C40" s="23">
        <f>MainPlanar!R40</f>
        <v>3.656970755704929</v>
      </c>
      <c r="D40" s="23">
        <f>MainPlanar!S40</f>
        <v>4.930351468147727</v>
      </c>
      <c r="E40" s="23" t="e">
        <f>MainPlanar!W40</f>
        <v>#DIV/0!</v>
      </c>
      <c r="F40" s="23" t="e">
        <f>MainPlanar!X40</f>
        <v>#DIV/0!</v>
      </c>
      <c r="G40" s="23" t="e">
        <f>MainPlanar!Y40</f>
        <v>#DIV/0!</v>
      </c>
      <c r="H40" s="23" t="e">
        <f>MainPlanar!AC40</f>
        <v>#DIV/0!</v>
      </c>
      <c r="I40" s="23" t="e">
        <f>MainPlanar!AD40</f>
        <v>#DIV/0!</v>
      </c>
      <c r="J40" s="23" t="e">
        <f>MainPlanar!AE40</f>
        <v>#DIV/0!</v>
      </c>
      <c r="K40" s="23" t="e">
        <f>MainPlanar!AI40</f>
        <v>#DIV/0!</v>
      </c>
      <c r="L40" s="23" t="e">
        <f>MainPlanar!AJ40</f>
        <v>#DIV/0!</v>
      </c>
      <c r="M40" s="23" t="e">
        <f>MainPlanar!AK40</f>
        <v>#DIV/0!</v>
      </c>
      <c r="N40" s="23">
        <v>2</v>
      </c>
      <c r="O40" s="23">
        <v>4</v>
      </c>
      <c r="P40" s="23">
        <v>6</v>
      </c>
    </row>
    <row r="41" spans="1:16" ht="12">
      <c r="A41" s="31">
        <v>110</v>
      </c>
      <c r="B41" s="23">
        <f>MainPlanar!Q41</f>
        <v>2.3151786007940265</v>
      </c>
      <c r="C41" s="23">
        <f>MainPlanar!R41</f>
        <v>3.596580700260058</v>
      </c>
      <c r="D41" s="23">
        <f>MainPlanar!S41</f>
        <v>4.923092154708508</v>
      </c>
      <c r="E41" s="23" t="e">
        <f>MainPlanar!W41</f>
        <v>#DIV/0!</v>
      </c>
      <c r="F41" s="23" t="e">
        <f>MainPlanar!X41</f>
        <v>#DIV/0!</v>
      </c>
      <c r="G41" s="23" t="e">
        <f>MainPlanar!Y41</f>
        <v>#DIV/0!</v>
      </c>
      <c r="H41" s="23" t="e">
        <f>MainPlanar!AC41</f>
        <v>#DIV/0!</v>
      </c>
      <c r="I41" s="23" t="e">
        <f>MainPlanar!AD41</f>
        <v>#DIV/0!</v>
      </c>
      <c r="J41" s="23" t="e">
        <f>MainPlanar!AE41</f>
        <v>#DIV/0!</v>
      </c>
      <c r="K41" s="23" t="e">
        <f>MainPlanar!AI41</f>
        <v>#DIV/0!</v>
      </c>
      <c r="L41" s="23" t="e">
        <f>MainPlanar!AJ41</f>
        <v>#DIV/0!</v>
      </c>
      <c r="M41" s="23" t="e">
        <f>MainPlanar!AK41</f>
        <v>#DIV/0!</v>
      </c>
      <c r="N41" s="23">
        <v>2</v>
      </c>
      <c r="O41" s="23">
        <v>4</v>
      </c>
      <c r="P41" s="23">
        <v>6</v>
      </c>
    </row>
    <row r="42" spans="1:16" ht="12">
      <c r="A42" s="31">
        <v>115</v>
      </c>
      <c r="B42" s="23">
        <f>MainPlanar!Q42</f>
        <v>2.2511297303214137</v>
      </c>
      <c r="C42" s="23">
        <f>MainPlanar!R42</f>
        <v>3.5207075083623374</v>
      </c>
      <c r="D42" s="23">
        <f>MainPlanar!S42</f>
        <v>4.910017818460715</v>
      </c>
      <c r="E42" s="23" t="e">
        <f>MainPlanar!W42</f>
        <v>#DIV/0!</v>
      </c>
      <c r="F42" s="23" t="e">
        <f>MainPlanar!X42</f>
        <v>#DIV/0!</v>
      </c>
      <c r="G42" s="23" t="e">
        <f>MainPlanar!Y42</f>
        <v>#DIV/0!</v>
      </c>
      <c r="H42" s="23" t="e">
        <f>MainPlanar!AC42</f>
        <v>#DIV/0!</v>
      </c>
      <c r="I42" s="23" t="e">
        <f>MainPlanar!AD42</f>
        <v>#DIV/0!</v>
      </c>
      <c r="J42" s="23" t="e">
        <f>MainPlanar!AE42</f>
        <v>#DIV/0!</v>
      </c>
      <c r="K42" s="23" t="e">
        <f>MainPlanar!AI42</f>
        <v>#DIV/0!</v>
      </c>
      <c r="L42" s="23" t="e">
        <f>MainPlanar!AJ42</f>
        <v>#DIV/0!</v>
      </c>
      <c r="M42" s="23" t="e">
        <f>MainPlanar!AK42</f>
        <v>#DIV/0!</v>
      </c>
      <c r="N42" s="23">
        <v>2</v>
      </c>
      <c r="O42" s="23">
        <v>4</v>
      </c>
      <c r="P42" s="23">
        <v>6</v>
      </c>
    </row>
    <row r="43" spans="1:16" ht="12">
      <c r="A43" s="31">
        <v>120</v>
      </c>
      <c r="B43" s="23">
        <f>MainPlanar!Q43</f>
        <v>2.1870440092696413</v>
      </c>
      <c r="C43" s="23">
        <f>MainPlanar!R43</f>
        <v>3.4307145002168653</v>
      </c>
      <c r="D43" s="23">
        <f>MainPlanar!S43</f>
        <v>4.889269652551763</v>
      </c>
      <c r="E43" s="23" t="e">
        <f>MainPlanar!W43</f>
        <v>#DIV/0!</v>
      </c>
      <c r="F43" s="23" t="e">
        <f>MainPlanar!X43</f>
        <v>#DIV/0!</v>
      </c>
      <c r="G43" s="23" t="e">
        <f>MainPlanar!Y43</f>
        <v>#DIV/0!</v>
      </c>
      <c r="H43" s="23" t="e">
        <f>MainPlanar!AC43</f>
        <v>#DIV/0!</v>
      </c>
      <c r="I43" s="23" t="e">
        <f>MainPlanar!AD43</f>
        <v>#DIV/0!</v>
      </c>
      <c r="J43" s="23" t="e">
        <f>MainPlanar!AE43</f>
        <v>#DIV/0!</v>
      </c>
      <c r="K43" s="23" t="e">
        <f>MainPlanar!AI43</f>
        <v>#DIV/0!</v>
      </c>
      <c r="L43" s="23" t="e">
        <f>MainPlanar!AJ43</f>
        <v>#DIV/0!</v>
      </c>
      <c r="M43" s="23" t="e">
        <f>MainPlanar!AK43</f>
        <v>#DIV/0!</v>
      </c>
      <c r="N43" s="23">
        <v>2</v>
      </c>
      <c r="O43" s="23">
        <v>4</v>
      </c>
      <c r="P43" s="23">
        <v>6</v>
      </c>
    </row>
    <row r="44" spans="1:16" ht="12">
      <c r="A44" s="31">
        <v>125</v>
      </c>
      <c r="B44" s="23">
        <f>MainPlanar!Q44</f>
        <v>2.129722703244813</v>
      </c>
      <c r="C44" s="23">
        <f>MainPlanar!R44</f>
        <v>3.3283122641599148</v>
      </c>
      <c r="D44" s="23">
        <f>MainPlanar!S44</f>
        <v>4.859296858851996</v>
      </c>
      <c r="E44" s="23" t="e">
        <f>MainPlanar!W44</f>
        <v>#DIV/0!</v>
      </c>
      <c r="F44" s="23" t="e">
        <f>MainPlanar!X44</f>
        <v>#DIV/0!</v>
      </c>
      <c r="G44" s="23" t="e">
        <f>MainPlanar!Y44</f>
        <v>#DIV/0!</v>
      </c>
      <c r="H44" s="23" t="e">
        <f>MainPlanar!AC44</f>
        <v>#DIV/0!</v>
      </c>
      <c r="I44" s="23" t="e">
        <f>MainPlanar!AD44</f>
        <v>#DIV/0!</v>
      </c>
      <c r="J44" s="23" t="e">
        <f>MainPlanar!AE44</f>
        <v>#DIV/0!</v>
      </c>
      <c r="K44" s="23" t="e">
        <f>MainPlanar!AI44</f>
        <v>#DIV/0!</v>
      </c>
      <c r="L44" s="23" t="e">
        <f>MainPlanar!AJ44</f>
        <v>#DIV/0!</v>
      </c>
      <c r="M44" s="23" t="e">
        <f>MainPlanar!AK44</f>
        <v>#DIV/0!</v>
      </c>
      <c r="N44" s="23">
        <v>2</v>
      </c>
      <c r="O44" s="23">
        <v>4</v>
      </c>
      <c r="P44" s="23">
        <v>6</v>
      </c>
    </row>
    <row r="45" spans="1:16" ht="12">
      <c r="A45" s="31">
        <v>130</v>
      </c>
      <c r="B45" s="23">
        <f>MainPlanar!Q45</f>
        <v>2.0857561738970047</v>
      </c>
      <c r="C45" s="23">
        <f>MainPlanar!R45</f>
        <v>3.2155860175475244</v>
      </c>
      <c r="D45" s="23">
        <f>MainPlanar!S45</f>
        <v>4.819022086042813</v>
      </c>
      <c r="E45" s="23" t="e">
        <f>MainPlanar!W45</f>
        <v>#DIV/0!</v>
      </c>
      <c r="F45" s="23" t="e">
        <f>MainPlanar!X45</f>
        <v>#DIV/0!</v>
      </c>
      <c r="G45" s="23" t="e">
        <f>MainPlanar!Y45</f>
        <v>#DIV/0!</v>
      </c>
      <c r="H45" s="23" t="e">
        <f>MainPlanar!AC45</f>
        <v>#DIV/0!</v>
      </c>
      <c r="I45" s="23" t="e">
        <f>MainPlanar!AD45</f>
        <v>#DIV/0!</v>
      </c>
      <c r="J45" s="23" t="e">
        <f>MainPlanar!AE45</f>
        <v>#DIV/0!</v>
      </c>
      <c r="K45" s="23" t="e">
        <f>MainPlanar!AI45</f>
        <v>#DIV/0!</v>
      </c>
      <c r="L45" s="23" t="e">
        <f>MainPlanar!AJ45</f>
        <v>#DIV/0!</v>
      </c>
      <c r="M45" s="23" t="e">
        <f>MainPlanar!AK45</f>
        <v>#DIV/0!</v>
      </c>
      <c r="N45" s="23">
        <v>2</v>
      </c>
      <c r="O45" s="23">
        <v>4</v>
      </c>
      <c r="P45" s="23">
        <v>6</v>
      </c>
    </row>
    <row r="46" spans="1:16" ht="12">
      <c r="A46" s="31">
        <v>135</v>
      </c>
      <c r="B46" s="23">
        <f>MainPlanar!Q46</f>
        <v>2.0607719150306023</v>
      </c>
      <c r="C46" s="23">
        <f>MainPlanar!R46</f>
        <v>3.095029823768209</v>
      </c>
      <c r="D46" s="23">
        <f>MainPlanar!S46</f>
        <v>4.767957321104564</v>
      </c>
      <c r="E46" s="23" t="e">
        <f>MainPlanar!W46</f>
        <v>#DIV/0!</v>
      </c>
      <c r="F46" s="23" t="e">
        <f>MainPlanar!X46</f>
        <v>#DIV/0!</v>
      </c>
      <c r="G46" s="23" t="e">
        <f>MainPlanar!Y46</f>
        <v>#DIV/0!</v>
      </c>
      <c r="H46" s="23" t="e">
        <f>MainPlanar!AC46</f>
        <v>#DIV/0!</v>
      </c>
      <c r="I46" s="23" t="e">
        <f>MainPlanar!AD46</f>
        <v>#DIV/0!</v>
      </c>
      <c r="J46" s="23" t="e">
        <f>MainPlanar!AE46</f>
        <v>#DIV/0!</v>
      </c>
      <c r="K46" s="23" t="e">
        <f>MainPlanar!AI46</f>
        <v>#DIV/0!</v>
      </c>
      <c r="L46" s="23" t="e">
        <f>MainPlanar!AJ46</f>
        <v>#DIV/0!</v>
      </c>
      <c r="M46" s="23" t="e">
        <f>MainPlanar!AK46</f>
        <v>#DIV/0!</v>
      </c>
      <c r="N46" s="23">
        <v>2</v>
      </c>
      <c r="O46" s="23">
        <v>4</v>
      </c>
      <c r="P46" s="23">
        <v>6</v>
      </c>
    </row>
    <row r="47" spans="1:16" ht="12">
      <c r="A47" s="31">
        <v>140</v>
      </c>
      <c r="B47" s="23">
        <f>MainPlanar!Q47</f>
        <v>2.0585893117813274</v>
      </c>
      <c r="C47" s="23">
        <f>MainPlanar!R47</f>
        <v>2.96958539555036</v>
      </c>
      <c r="D47" s="23">
        <f>MainPlanar!S47</f>
        <v>4.706299259512486</v>
      </c>
      <c r="E47" s="23" t="e">
        <f>MainPlanar!W47</f>
        <v>#DIV/0!</v>
      </c>
      <c r="F47" s="23" t="e">
        <f>MainPlanar!X47</f>
        <v>#DIV/0!</v>
      </c>
      <c r="G47" s="23" t="e">
        <f>MainPlanar!Y47</f>
        <v>#DIV/0!</v>
      </c>
      <c r="H47" s="23" t="e">
        <f>MainPlanar!AC47</f>
        <v>#DIV/0!</v>
      </c>
      <c r="I47" s="23" t="e">
        <f>MainPlanar!AD47</f>
        <v>#DIV/0!</v>
      </c>
      <c r="J47" s="23" t="e">
        <f>MainPlanar!AE47</f>
        <v>#DIV/0!</v>
      </c>
      <c r="K47" s="23" t="e">
        <f>MainPlanar!AI47</f>
        <v>#DIV/0!</v>
      </c>
      <c r="L47" s="23" t="e">
        <f>MainPlanar!AJ47</f>
        <v>#DIV/0!</v>
      </c>
      <c r="M47" s="23" t="e">
        <f>MainPlanar!AK47</f>
        <v>#DIV/0!</v>
      </c>
      <c r="N47" s="23">
        <v>2</v>
      </c>
      <c r="O47" s="23">
        <v>4</v>
      </c>
      <c r="P47" s="23">
        <v>6</v>
      </c>
    </row>
    <row r="48" spans="1:16" ht="12">
      <c r="A48" s="31">
        <v>145</v>
      </c>
      <c r="B48" s="23">
        <f>MainPlanar!Q48</f>
        <v>2.0804745528902777</v>
      </c>
      <c r="C48" s="23">
        <f>MainPlanar!R48</f>
        <v>2.8426665888603115</v>
      </c>
      <c r="D48" s="23">
        <f>MainPlanar!S48</f>
        <v>4.635033042633915</v>
      </c>
      <c r="E48" s="23" t="e">
        <f>MainPlanar!W48</f>
        <v>#DIV/0!</v>
      </c>
      <c r="F48" s="23" t="e">
        <f>MainPlanar!X48</f>
        <v>#DIV/0!</v>
      </c>
      <c r="G48" s="23" t="e">
        <f>MainPlanar!Y48</f>
        <v>#DIV/0!</v>
      </c>
      <c r="H48" s="23" t="e">
        <f>MainPlanar!AC48</f>
        <v>#DIV/0!</v>
      </c>
      <c r="I48" s="23" t="e">
        <f>MainPlanar!AD48</f>
        <v>#DIV/0!</v>
      </c>
      <c r="J48" s="23" t="e">
        <f>MainPlanar!AE48</f>
        <v>#DIV/0!</v>
      </c>
      <c r="K48" s="23" t="e">
        <f>MainPlanar!AI48</f>
        <v>#DIV/0!</v>
      </c>
      <c r="L48" s="23" t="e">
        <f>MainPlanar!AJ48</f>
        <v>#DIV/0!</v>
      </c>
      <c r="M48" s="23" t="e">
        <f>MainPlanar!AK48</f>
        <v>#DIV/0!</v>
      </c>
      <c r="N48" s="23">
        <v>2</v>
      </c>
      <c r="O48" s="23">
        <v>4</v>
      </c>
      <c r="P48" s="23">
        <v>6</v>
      </c>
    </row>
    <row r="49" spans="1:16" ht="12">
      <c r="A49" s="31">
        <v>150</v>
      </c>
      <c r="B49" s="23">
        <f>MainPlanar!Q49</f>
        <v>2.124734640212742</v>
      </c>
      <c r="C49" s="23">
        <f>MainPlanar!R49</f>
        <v>2.7182005311193995</v>
      </c>
      <c r="D49" s="23">
        <f>MainPlanar!S49</f>
        <v>4.556070668415078</v>
      </c>
      <c r="E49" s="23" t="e">
        <f>MainPlanar!W49</f>
        <v>#DIV/0!</v>
      </c>
      <c r="F49" s="23" t="e">
        <f>MainPlanar!X49</f>
        <v>#DIV/0!</v>
      </c>
      <c r="G49" s="23" t="e">
        <f>MainPlanar!Y49</f>
        <v>#DIV/0!</v>
      </c>
      <c r="H49" s="23" t="e">
        <f>MainPlanar!AC49</f>
        <v>#DIV/0!</v>
      </c>
      <c r="I49" s="23" t="e">
        <f>MainPlanar!AD49</f>
        <v>#DIV/0!</v>
      </c>
      <c r="J49" s="23" t="e">
        <f>MainPlanar!AE49</f>
        <v>#DIV/0!</v>
      </c>
      <c r="K49" s="23" t="e">
        <f>MainPlanar!AI49</f>
        <v>#DIV/0!</v>
      </c>
      <c r="L49" s="23" t="e">
        <f>MainPlanar!AJ49</f>
        <v>#DIV/0!</v>
      </c>
      <c r="M49" s="23" t="e">
        <f>MainPlanar!AK49</f>
        <v>#DIV/0!</v>
      </c>
      <c r="N49" s="23">
        <v>2</v>
      </c>
      <c r="O49" s="23">
        <v>4</v>
      </c>
      <c r="P49" s="23">
        <v>6</v>
      </c>
    </row>
    <row r="50" spans="1:16" ht="12">
      <c r="A50" s="31">
        <v>155</v>
      </c>
      <c r="B50" s="23">
        <f>MainPlanar!Q50</f>
        <v>2.1867295195931074</v>
      </c>
      <c r="C50" s="23">
        <f>MainPlanar!R50</f>
        <v>2.6005877092273155</v>
      </c>
      <c r="D50" s="23">
        <f>MainPlanar!S50</f>
        <v>4.472443487805608</v>
      </c>
      <c r="E50" s="23" t="e">
        <f>MainPlanar!W50</f>
        <v>#DIV/0!</v>
      </c>
      <c r="F50" s="23" t="e">
        <f>MainPlanar!X50</f>
        <v>#DIV/0!</v>
      </c>
      <c r="G50" s="23" t="e">
        <f>MainPlanar!Y50</f>
        <v>#DIV/0!</v>
      </c>
      <c r="H50" s="23" t="e">
        <f>MainPlanar!AC50</f>
        <v>#DIV/0!</v>
      </c>
      <c r="I50" s="23" t="e">
        <f>MainPlanar!AD50</f>
        <v>#DIV/0!</v>
      </c>
      <c r="J50" s="23" t="e">
        <f>MainPlanar!AE50</f>
        <v>#DIV/0!</v>
      </c>
      <c r="K50" s="23" t="e">
        <f>MainPlanar!AI50</f>
        <v>#DIV/0!</v>
      </c>
      <c r="L50" s="23" t="e">
        <f>MainPlanar!AJ50</f>
        <v>#DIV/0!</v>
      </c>
      <c r="M50" s="23" t="e">
        <f>MainPlanar!AK50</f>
        <v>#DIV/0!</v>
      </c>
      <c r="N50" s="23">
        <v>2</v>
      </c>
      <c r="O50" s="23">
        <v>4</v>
      </c>
      <c r="P50" s="23">
        <v>6</v>
      </c>
    </row>
    <row r="51" spans="1:16" ht="12">
      <c r="A51" s="31">
        <v>160</v>
      </c>
      <c r="B51" s="23">
        <f>MainPlanar!Q51</f>
        <v>2.259244587961342</v>
      </c>
      <c r="C51" s="23">
        <f>MainPlanar!R51</f>
        <v>2.494599121811362</v>
      </c>
      <c r="D51" s="23">
        <f>MainPlanar!S51</f>
        <v>4.388544794285742</v>
      </c>
      <c r="E51" s="23" t="e">
        <f>MainPlanar!W51</f>
        <v>#DIV/0!</v>
      </c>
      <c r="F51" s="23" t="e">
        <f>MainPlanar!X51</f>
        <v>#DIV/0!</v>
      </c>
      <c r="G51" s="23" t="e">
        <f>MainPlanar!Y51</f>
        <v>#DIV/0!</v>
      </c>
      <c r="H51" s="23" t="e">
        <f>MainPlanar!AC51</f>
        <v>#DIV/0!</v>
      </c>
      <c r="I51" s="23" t="e">
        <f>MainPlanar!AD51</f>
        <v>#DIV/0!</v>
      </c>
      <c r="J51" s="23" t="e">
        <f>MainPlanar!AE51</f>
        <v>#DIV/0!</v>
      </c>
      <c r="K51" s="23" t="e">
        <f>MainPlanar!AI51</f>
        <v>#DIV/0!</v>
      </c>
      <c r="L51" s="23" t="e">
        <f>MainPlanar!AJ51</f>
        <v>#DIV/0!</v>
      </c>
      <c r="M51" s="23" t="e">
        <f>MainPlanar!AK51</f>
        <v>#DIV/0!</v>
      </c>
      <c r="N51" s="23">
        <v>2</v>
      </c>
      <c r="O51" s="23">
        <v>4</v>
      </c>
      <c r="P51" s="23">
        <v>6</v>
      </c>
    </row>
    <row r="52" spans="1:16" ht="12">
      <c r="A52" s="31">
        <v>165</v>
      </c>
      <c r="B52" s="23">
        <f>MainPlanar!Q52</f>
        <v>2.333002280225282</v>
      </c>
      <c r="C52" s="23">
        <f>MainPlanar!R52</f>
        <v>2.405213556314504</v>
      </c>
      <c r="D52" s="23">
        <f>MainPlanar!S52</f>
        <v>4.3103462562208055</v>
      </c>
      <c r="E52" s="23" t="e">
        <f>MainPlanar!W52</f>
        <v>#DIV/0!</v>
      </c>
      <c r="F52" s="23" t="e">
        <f>MainPlanar!X52</f>
        <v>#DIV/0!</v>
      </c>
      <c r="G52" s="23" t="e">
        <f>MainPlanar!Y52</f>
        <v>#DIV/0!</v>
      </c>
      <c r="H52" s="23" t="e">
        <f>MainPlanar!AC52</f>
        <v>#DIV/0!</v>
      </c>
      <c r="I52" s="23" t="e">
        <f>MainPlanar!AD52</f>
        <v>#DIV/0!</v>
      </c>
      <c r="J52" s="23" t="e">
        <f>MainPlanar!AE52</f>
        <v>#DIV/0!</v>
      </c>
      <c r="K52" s="23" t="e">
        <f>MainPlanar!AI52</f>
        <v>#DIV/0!</v>
      </c>
      <c r="L52" s="23" t="e">
        <f>MainPlanar!AJ52</f>
        <v>#DIV/0!</v>
      </c>
      <c r="M52" s="23" t="e">
        <f>MainPlanar!AK52</f>
        <v>#DIV/0!</v>
      </c>
      <c r="N52" s="23">
        <v>2</v>
      </c>
      <c r="O52" s="23">
        <v>4</v>
      </c>
      <c r="P52" s="23">
        <v>6</v>
      </c>
    </row>
    <row r="53" spans="1:16" ht="12">
      <c r="A53" s="31">
        <v>170</v>
      </c>
      <c r="B53" s="23">
        <f>MainPlanar!Q53</f>
        <v>2.3371355077274782</v>
      </c>
      <c r="C53" s="23">
        <f>MainPlanar!R53</f>
        <v>2.397417035933092</v>
      </c>
      <c r="D53" s="23">
        <f>MainPlanar!S53</f>
        <v>4.2453400510831605</v>
      </c>
      <c r="E53" s="23" t="e">
        <f>MainPlanar!W53</f>
        <v>#DIV/0!</v>
      </c>
      <c r="F53" s="23" t="e">
        <f>MainPlanar!X53</f>
        <v>#DIV/0!</v>
      </c>
      <c r="G53" s="23" t="e">
        <f>MainPlanar!Y53</f>
        <v>#DIV/0!</v>
      </c>
      <c r="H53" s="23" t="e">
        <f>MainPlanar!AC53</f>
        <v>#DIV/0!</v>
      </c>
      <c r="I53" s="23" t="e">
        <f>MainPlanar!AD53</f>
        <v>#DIV/0!</v>
      </c>
      <c r="J53" s="23" t="e">
        <f>MainPlanar!AE53</f>
        <v>#DIV/0!</v>
      </c>
      <c r="K53" s="23" t="e">
        <f>MainPlanar!AI53</f>
        <v>#DIV/0!</v>
      </c>
      <c r="L53" s="23" t="e">
        <f>MainPlanar!AJ53</f>
        <v>#DIV/0!</v>
      </c>
      <c r="M53" s="23" t="e">
        <f>MainPlanar!AK53</f>
        <v>#DIV/0!</v>
      </c>
      <c r="N53" s="23">
        <v>2</v>
      </c>
      <c r="O53" s="23">
        <v>4</v>
      </c>
      <c r="P53" s="23">
        <v>6</v>
      </c>
    </row>
    <row r="54" spans="1:16" ht="12">
      <c r="A54" s="31">
        <v>175</v>
      </c>
      <c r="B54" s="23">
        <f>MainPlanar!Q54</f>
        <v>2.294464926355539</v>
      </c>
      <c r="C54" s="23">
        <f>MainPlanar!R54</f>
        <v>2.441712661219115</v>
      </c>
      <c r="D54" s="23">
        <f>MainPlanar!S54</f>
        <v>4.20170766362138</v>
      </c>
      <c r="E54" s="23" t="e">
        <f>MainPlanar!W54</f>
        <v>#DIV/0!</v>
      </c>
      <c r="F54" s="23" t="e">
        <f>MainPlanar!X54</f>
        <v>#DIV/0!</v>
      </c>
      <c r="G54" s="23" t="e">
        <f>MainPlanar!Y54</f>
        <v>#DIV/0!</v>
      </c>
      <c r="H54" s="23" t="e">
        <f>MainPlanar!AC54</f>
        <v>#DIV/0!</v>
      </c>
      <c r="I54" s="23" t="e">
        <f>MainPlanar!AD54</f>
        <v>#DIV/0!</v>
      </c>
      <c r="J54" s="23" t="e">
        <f>MainPlanar!AE54</f>
        <v>#DIV/0!</v>
      </c>
      <c r="K54" s="23" t="e">
        <f>MainPlanar!AI54</f>
        <v>#DIV/0!</v>
      </c>
      <c r="L54" s="23" t="e">
        <f>MainPlanar!AJ54</f>
        <v>#DIV/0!</v>
      </c>
      <c r="M54" s="23" t="e">
        <f>MainPlanar!AK54</f>
        <v>#DIV/0!</v>
      </c>
      <c r="N54" s="23">
        <v>2</v>
      </c>
      <c r="O54" s="23">
        <v>4</v>
      </c>
      <c r="P54" s="23">
        <v>6</v>
      </c>
    </row>
    <row r="55" spans="1:16" ht="12">
      <c r="A55" s="31">
        <v>180</v>
      </c>
      <c r="B55" s="23">
        <f>MainPlanar!Q55</f>
        <v>2.279916346914307</v>
      </c>
      <c r="C55" s="23">
        <f>MainPlanar!R55</f>
        <v>2.457562302239444</v>
      </c>
      <c r="D55" s="23">
        <f>MainPlanar!S55</f>
        <v>4.186257575455229</v>
      </c>
      <c r="E55" s="23" t="e">
        <f>MainPlanar!W55</f>
        <v>#DIV/0!</v>
      </c>
      <c r="F55" s="23" t="e">
        <f>MainPlanar!X55</f>
        <v>#DIV/0!</v>
      </c>
      <c r="G55" s="23" t="e">
        <f>MainPlanar!Y55</f>
        <v>#DIV/0!</v>
      </c>
      <c r="H55" s="23" t="e">
        <f>MainPlanar!AC55</f>
        <v>#DIV/0!</v>
      </c>
      <c r="I55" s="23" t="e">
        <f>MainPlanar!AD55</f>
        <v>#DIV/0!</v>
      </c>
      <c r="J55" s="23" t="e">
        <f>MainPlanar!AE55</f>
        <v>#DIV/0!</v>
      </c>
      <c r="K55" s="23" t="e">
        <f>MainPlanar!AI55</f>
        <v>#DIV/0!</v>
      </c>
      <c r="L55" s="23" t="e">
        <f>MainPlanar!AJ55</f>
        <v>#DIV/0!</v>
      </c>
      <c r="M55" s="23" t="e">
        <f>MainPlanar!AK55</f>
        <v>#DIV/0!</v>
      </c>
      <c r="N55" s="23">
        <v>2</v>
      </c>
      <c r="O55" s="23">
        <v>4</v>
      </c>
      <c r="P55" s="23">
        <v>6</v>
      </c>
    </row>
    <row r="56" spans="1:16" ht="12">
      <c r="A56" s="31">
        <v>185</v>
      </c>
      <c r="B56" s="23">
        <f>MainPlanar!Q56</f>
        <v>2.294464926355537</v>
      </c>
      <c r="C56" s="23">
        <f>MainPlanar!R56</f>
        <v>2.44171266121911</v>
      </c>
      <c r="D56" s="23">
        <f>MainPlanar!S56</f>
        <v>4.20170766362138</v>
      </c>
      <c r="E56" s="23" t="e">
        <f>MainPlanar!W56</f>
        <v>#DIV/0!</v>
      </c>
      <c r="F56" s="23" t="e">
        <f>MainPlanar!X56</f>
        <v>#DIV/0!</v>
      </c>
      <c r="G56" s="23" t="e">
        <f>MainPlanar!Y56</f>
        <v>#DIV/0!</v>
      </c>
      <c r="H56" s="23" t="e">
        <f>MainPlanar!AC56</f>
        <v>#DIV/0!</v>
      </c>
      <c r="I56" s="23" t="e">
        <f>MainPlanar!AD56</f>
        <v>#DIV/0!</v>
      </c>
      <c r="J56" s="23" t="e">
        <f>MainPlanar!AE56</f>
        <v>#DIV/0!</v>
      </c>
      <c r="K56" s="23" t="e">
        <f>MainPlanar!AI56</f>
        <v>#DIV/0!</v>
      </c>
      <c r="L56" s="23" t="e">
        <f>MainPlanar!AJ56</f>
        <v>#DIV/0!</v>
      </c>
      <c r="M56" s="23" t="e">
        <f>MainPlanar!AK56</f>
        <v>#DIV/0!</v>
      </c>
      <c r="N56" s="23">
        <v>2</v>
      </c>
      <c r="O56" s="23">
        <v>4</v>
      </c>
      <c r="P56" s="23">
        <v>6</v>
      </c>
    </row>
    <row r="57" spans="1:16" ht="12">
      <c r="A57" s="31">
        <v>190</v>
      </c>
      <c r="B57" s="23">
        <f>MainPlanar!Q57</f>
        <v>2.3371355077274703</v>
      </c>
      <c r="C57" s="23">
        <f>MainPlanar!R57</f>
        <v>2.3974170359331057</v>
      </c>
      <c r="D57" s="23">
        <f>MainPlanar!S57</f>
        <v>4.2453400510831605</v>
      </c>
      <c r="E57" s="23" t="e">
        <f>MainPlanar!W57</f>
        <v>#DIV/0!</v>
      </c>
      <c r="F57" s="23" t="e">
        <f>MainPlanar!X57</f>
        <v>#DIV/0!</v>
      </c>
      <c r="G57" s="23" t="e">
        <f>MainPlanar!Y57</f>
        <v>#DIV/0!</v>
      </c>
      <c r="H57" s="23" t="e">
        <f>MainPlanar!AC57</f>
        <v>#DIV/0!</v>
      </c>
      <c r="I57" s="23" t="e">
        <f>MainPlanar!AD57</f>
        <v>#DIV/0!</v>
      </c>
      <c r="J57" s="23" t="e">
        <f>MainPlanar!AE57</f>
        <v>#DIV/0!</v>
      </c>
      <c r="K57" s="23" t="e">
        <f>MainPlanar!AI57</f>
        <v>#DIV/0!</v>
      </c>
      <c r="L57" s="23" t="e">
        <f>MainPlanar!AJ57</f>
        <v>#DIV/0!</v>
      </c>
      <c r="M57" s="23" t="e">
        <f>MainPlanar!AK57</f>
        <v>#DIV/0!</v>
      </c>
      <c r="N57" s="23">
        <v>2</v>
      </c>
      <c r="O57" s="23">
        <v>4</v>
      </c>
      <c r="P57" s="23">
        <v>6</v>
      </c>
    </row>
    <row r="58" spans="1:16" ht="12">
      <c r="A58" s="31">
        <v>195</v>
      </c>
      <c r="B58" s="23">
        <f>MainPlanar!Q58</f>
        <v>2.333002280225288</v>
      </c>
      <c r="C58" s="23">
        <f>MainPlanar!R58</f>
        <v>2.405213556314492</v>
      </c>
      <c r="D58" s="23">
        <f>MainPlanar!S58</f>
        <v>4.310346256220805</v>
      </c>
      <c r="E58" s="23" t="e">
        <f>MainPlanar!W58</f>
        <v>#DIV/0!</v>
      </c>
      <c r="F58" s="23" t="e">
        <f>MainPlanar!X58</f>
        <v>#DIV/0!</v>
      </c>
      <c r="G58" s="23" t="e">
        <f>MainPlanar!Y58</f>
        <v>#DIV/0!</v>
      </c>
      <c r="H58" s="23" t="e">
        <f>MainPlanar!AC58</f>
        <v>#DIV/0!</v>
      </c>
      <c r="I58" s="23" t="e">
        <f>MainPlanar!AD58</f>
        <v>#DIV/0!</v>
      </c>
      <c r="J58" s="23" t="e">
        <f>MainPlanar!AE58</f>
        <v>#DIV/0!</v>
      </c>
      <c r="K58" s="23" t="e">
        <f>MainPlanar!AI58</f>
        <v>#DIV/0!</v>
      </c>
      <c r="L58" s="23" t="e">
        <f>MainPlanar!AJ58</f>
        <v>#DIV/0!</v>
      </c>
      <c r="M58" s="23" t="e">
        <f>MainPlanar!AK58</f>
        <v>#DIV/0!</v>
      </c>
      <c r="N58" s="23">
        <v>2</v>
      </c>
      <c r="O58" s="23">
        <v>4</v>
      </c>
      <c r="P58" s="23">
        <v>6</v>
      </c>
    </row>
    <row r="59" spans="1:16" ht="12">
      <c r="A59" s="31">
        <v>200</v>
      </c>
      <c r="B59" s="23">
        <f>MainPlanar!Q59</f>
        <v>2.2592445879613416</v>
      </c>
      <c r="C59" s="23">
        <f>MainPlanar!R59</f>
        <v>2.494599121811366</v>
      </c>
      <c r="D59" s="23">
        <f>MainPlanar!S59</f>
        <v>4.388544794285742</v>
      </c>
      <c r="E59" s="23" t="e">
        <f>MainPlanar!W59</f>
        <v>#DIV/0!</v>
      </c>
      <c r="F59" s="23" t="e">
        <f>MainPlanar!X59</f>
        <v>#DIV/0!</v>
      </c>
      <c r="G59" s="23" t="e">
        <f>MainPlanar!Y59</f>
        <v>#DIV/0!</v>
      </c>
      <c r="H59" s="23" t="e">
        <f>MainPlanar!AC59</f>
        <v>#DIV/0!</v>
      </c>
      <c r="I59" s="23" t="e">
        <f>MainPlanar!AD59</f>
        <v>#DIV/0!</v>
      </c>
      <c r="J59" s="23" t="e">
        <f>MainPlanar!AE59</f>
        <v>#DIV/0!</v>
      </c>
      <c r="K59" s="23" t="e">
        <f>MainPlanar!AI59</f>
        <v>#DIV/0!</v>
      </c>
      <c r="L59" s="23" t="e">
        <f>MainPlanar!AJ59</f>
        <v>#DIV/0!</v>
      </c>
      <c r="M59" s="23" t="e">
        <f>MainPlanar!AK59</f>
        <v>#DIV/0!</v>
      </c>
      <c r="N59" s="23">
        <v>2</v>
      </c>
      <c r="O59" s="23">
        <v>4</v>
      </c>
      <c r="P59" s="23">
        <v>6</v>
      </c>
    </row>
    <row r="60" spans="1:16" ht="12">
      <c r="A60" s="31">
        <v>205</v>
      </c>
      <c r="B60" s="23">
        <f>MainPlanar!Q60</f>
        <v>2.1867295195931105</v>
      </c>
      <c r="C60" s="23">
        <f>MainPlanar!R60</f>
        <v>2.6005877092273137</v>
      </c>
      <c r="D60" s="23">
        <f>MainPlanar!S60</f>
        <v>4.472443487805607</v>
      </c>
      <c r="E60" s="23" t="e">
        <f>MainPlanar!W60</f>
        <v>#DIV/0!</v>
      </c>
      <c r="F60" s="23" t="e">
        <f>MainPlanar!X60</f>
        <v>#DIV/0!</v>
      </c>
      <c r="G60" s="23" t="e">
        <f>MainPlanar!Y60</f>
        <v>#DIV/0!</v>
      </c>
      <c r="H60" s="23" t="e">
        <f>MainPlanar!AC60</f>
        <v>#DIV/0!</v>
      </c>
      <c r="I60" s="23" t="e">
        <f>MainPlanar!AD60</f>
        <v>#DIV/0!</v>
      </c>
      <c r="J60" s="23" t="e">
        <f>MainPlanar!AE60</f>
        <v>#DIV/0!</v>
      </c>
      <c r="K60" s="23" t="e">
        <f>MainPlanar!AI60</f>
        <v>#DIV/0!</v>
      </c>
      <c r="L60" s="23" t="e">
        <f>MainPlanar!AJ60</f>
        <v>#DIV/0!</v>
      </c>
      <c r="M60" s="23" t="e">
        <f>MainPlanar!AK60</f>
        <v>#DIV/0!</v>
      </c>
      <c r="N60" s="23">
        <v>2</v>
      </c>
      <c r="O60" s="23">
        <v>4</v>
      </c>
      <c r="P60" s="23">
        <v>6</v>
      </c>
    </row>
    <row r="61" spans="1:16" ht="12">
      <c r="A61" s="31">
        <v>210</v>
      </c>
      <c r="B61" s="23">
        <f>MainPlanar!Q61</f>
        <v>2.1247346402127434</v>
      </c>
      <c r="C61" s="23">
        <f>MainPlanar!R61</f>
        <v>2.718200531119396</v>
      </c>
      <c r="D61" s="23">
        <f>MainPlanar!S61</f>
        <v>4.556070668415076</v>
      </c>
      <c r="E61" s="23" t="e">
        <f>MainPlanar!W61</f>
        <v>#DIV/0!</v>
      </c>
      <c r="F61" s="23" t="e">
        <f>MainPlanar!X61</f>
        <v>#DIV/0!</v>
      </c>
      <c r="G61" s="23" t="e">
        <f>MainPlanar!Y61</f>
        <v>#DIV/0!</v>
      </c>
      <c r="H61" s="23" t="e">
        <f>MainPlanar!AC61</f>
        <v>#DIV/0!</v>
      </c>
      <c r="I61" s="23" t="e">
        <f>MainPlanar!AD61</f>
        <v>#DIV/0!</v>
      </c>
      <c r="J61" s="23" t="e">
        <f>MainPlanar!AE61</f>
        <v>#DIV/0!</v>
      </c>
      <c r="K61" s="23" t="e">
        <f>MainPlanar!AI61</f>
        <v>#DIV/0!</v>
      </c>
      <c r="L61" s="23" t="e">
        <f>MainPlanar!AJ61</f>
        <v>#DIV/0!</v>
      </c>
      <c r="M61" s="23" t="e">
        <f>MainPlanar!AK61</f>
        <v>#DIV/0!</v>
      </c>
      <c r="N61" s="23">
        <v>2</v>
      </c>
      <c r="O61" s="23">
        <v>4</v>
      </c>
      <c r="P61" s="23">
        <v>6</v>
      </c>
    </row>
    <row r="62" spans="1:16" ht="12">
      <c r="A62" s="31">
        <v>215</v>
      </c>
      <c r="B62" s="23">
        <f>MainPlanar!Q62</f>
        <v>2.0804745528902773</v>
      </c>
      <c r="C62" s="23">
        <f>MainPlanar!R62</f>
        <v>2.8426665888603124</v>
      </c>
      <c r="D62" s="23">
        <f>MainPlanar!S62</f>
        <v>4.635033042633913</v>
      </c>
      <c r="E62" s="23" t="e">
        <f>MainPlanar!W62</f>
        <v>#DIV/0!</v>
      </c>
      <c r="F62" s="23" t="e">
        <f>MainPlanar!X62</f>
        <v>#DIV/0!</v>
      </c>
      <c r="G62" s="23" t="e">
        <f>MainPlanar!Y62</f>
        <v>#DIV/0!</v>
      </c>
      <c r="H62" s="23" t="e">
        <f>MainPlanar!AC62</f>
        <v>#DIV/0!</v>
      </c>
      <c r="I62" s="23" t="e">
        <f>MainPlanar!AD62</f>
        <v>#DIV/0!</v>
      </c>
      <c r="J62" s="23" t="e">
        <f>MainPlanar!AE62</f>
        <v>#DIV/0!</v>
      </c>
      <c r="K62" s="23" t="e">
        <f>MainPlanar!AI62</f>
        <v>#DIV/0!</v>
      </c>
      <c r="L62" s="23" t="e">
        <f>MainPlanar!AJ62</f>
        <v>#DIV/0!</v>
      </c>
      <c r="M62" s="23" t="e">
        <f>MainPlanar!AK62</f>
        <v>#DIV/0!</v>
      </c>
      <c r="N62" s="23">
        <v>2</v>
      </c>
      <c r="O62" s="23">
        <v>4</v>
      </c>
      <c r="P62" s="23">
        <v>6</v>
      </c>
    </row>
    <row r="63" spans="1:16" ht="12">
      <c r="A63" s="31">
        <v>220</v>
      </c>
      <c r="B63" s="23">
        <f>MainPlanar!Q63</f>
        <v>2.0585893117813274</v>
      </c>
      <c r="C63" s="23">
        <f>MainPlanar!R63</f>
        <v>2.96958539555036</v>
      </c>
      <c r="D63" s="23">
        <f>MainPlanar!S63</f>
        <v>4.706299259512486</v>
      </c>
      <c r="E63" s="23" t="e">
        <f>MainPlanar!W63</f>
        <v>#DIV/0!</v>
      </c>
      <c r="F63" s="23" t="e">
        <f>MainPlanar!X63</f>
        <v>#DIV/0!</v>
      </c>
      <c r="G63" s="23" t="e">
        <f>MainPlanar!Y63</f>
        <v>#DIV/0!</v>
      </c>
      <c r="H63" s="23" t="e">
        <f>MainPlanar!AC63</f>
        <v>#DIV/0!</v>
      </c>
      <c r="I63" s="23" t="e">
        <f>MainPlanar!AD63</f>
        <v>#DIV/0!</v>
      </c>
      <c r="J63" s="23" t="e">
        <f>MainPlanar!AE63</f>
        <v>#DIV/0!</v>
      </c>
      <c r="K63" s="23" t="e">
        <f>MainPlanar!AI63</f>
        <v>#DIV/0!</v>
      </c>
      <c r="L63" s="23" t="e">
        <f>MainPlanar!AJ63</f>
        <v>#DIV/0!</v>
      </c>
      <c r="M63" s="23" t="e">
        <f>MainPlanar!AK63</f>
        <v>#DIV/0!</v>
      </c>
      <c r="N63" s="23">
        <v>2</v>
      </c>
      <c r="O63" s="23">
        <v>4</v>
      </c>
      <c r="P63" s="23">
        <v>6</v>
      </c>
    </row>
    <row r="64" spans="1:16" ht="12">
      <c r="A64" s="31">
        <v>225</v>
      </c>
      <c r="B64" s="23">
        <f>MainPlanar!Q64</f>
        <v>2.0607719150306023</v>
      </c>
      <c r="C64" s="23">
        <f>MainPlanar!R64</f>
        <v>3.095029823768208</v>
      </c>
      <c r="D64" s="23">
        <f>MainPlanar!S64</f>
        <v>4.767957321104563</v>
      </c>
      <c r="E64" s="23" t="e">
        <f>MainPlanar!W64</f>
        <v>#DIV/0!</v>
      </c>
      <c r="F64" s="23" t="e">
        <f>MainPlanar!X64</f>
        <v>#DIV/0!</v>
      </c>
      <c r="G64" s="23" t="e">
        <f>MainPlanar!Y64</f>
        <v>#DIV/0!</v>
      </c>
      <c r="H64" s="23" t="e">
        <f>MainPlanar!AC64</f>
        <v>#DIV/0!</v>
      </c>
      <c r="I64" s="23" t="e">
        <f>MainPlanar!AD64</f>
        <v>#DIV/0!</v>
      </c>
      <c r="J64" s="23" t="e">
        <f>MainPlanar!AE64</f>
        <v>#DIV/0!</v>
      </c>
      <c r="K64" s="23" t="e">
        <f>MainPlanar!AI64</f>
        <v>#DIV/0!</v>
      </c>
      <c r="L64" s="23" t="e">
        <f>MainPlanar!AJ64</f>
        <v>#DIV/0!</v>
      </c>
      <c r="M64" s="23" t="e">
        <f>MainPlanar!AK64</f>
        <v>#DIV/0!</v>
      </c>
      <c r="N64" s="23">
        <v>2</v>
      </c>
      <c r="O64" s="23">
        <v>4</v>
      </c>
      <c r="P64" s="23">
        <v>6</v>
      </c>
    </row>
    <row r="65" spans="1:16" ht="12">
      <c r="A65" s="31">
        <v>230</v>
      </c>
      <c r="B65" s="23">
        <f>MainPlanar!Q65</f>
        <v>2.085756173897006</v>
      </c>
      <c r="C65" s="23">
        <f>MainPlanar!R65</f>
        <v>3.2155860175475226</v>
      </c>
      <c r="D65" s="23">
        <f>MainPlanar!S65</f>
        <v>4.819022086042813</v>
      </c>
      <c r="E65" s="23" t="e">
        <f>MainPlanar!W65</f>
        <v>#DIV/0!</v>
      </c>
      <c r="F65" s="23" t="e">
        <f>MainPlanar!X65</f>
        <v>#DIV/0!</v>
      </c>
      <c r="G65" s="23" t="e">
        <f>MainPlanar!Y65</f>
        <v>#DIV/0!</v>
      </c>
      <c r="H65" s="23" t="e">
        <f>MainPlanar!AC65</f>
        <v>#DIV/0!</v>
      </c>
      <c r="I65" s="23" t="e">
        <f>MainPlanar!AD65</f>
        <v>#DIV/0!</v>
      </c>
      <c r="J65" s="23" t="e">
        <f>MainPlanar!AE65</f>
        <v>#DIV/0!</v>
      </c>
      <c r="K65" s="23" t="e">
        <f>MainPlanar!AI65</f>
        <v>#DIV/0!</v>
      </c>
      <c r="L65" s="23" t="e">
        <f>MainPlanar!AJ65</f>
        <v>#DIV/0!</v>
      </c>
      <c r="M65" s="23" t="e">
        <f>MainPlanar!AK65</f>
        <v>#DIV/0!</v>
      </c>
      <c r="N65" s="23">
        <v>2</v>
      </c>
      <c r="O65" s="23">
        <v>4</v>
      </c>
      <c r="P65" s="23">
        <v>6</v>
      </c>
    </row>
    <row r="66" spans="1:16" ht="12">
      <c r="A66" s="31">
        <v>235</v>
      </c>
      <c r="B66" s="23">
        <f>MainPlanar!Q66</f>
        <v>2.129722703244814</v>
      </c>
      <c r="C66" s="23">
        <f>MainPlanar!R66</f>
        <v>3.3283122641599143</v>
      </c>
      <c r="D66" s="23">
        <f>MainPlanar!S66</f>
        <v>4.859296858851997</v>
      </c>
      <c r="E66" s="23" t="e">
        <f>MainPlanar!W66</f>
        <v>#DIV/0!</v>
      </c>
      <c r="F66" s="23" t="e">
        <f>MainPlanar!X66</f>
        <v>#DIV/0!</v>
      </c>
      <c r="G66" s="23" t="e">
        <f>MainPlanar!Y66</f>
        <v>#DIV/0!</v>
      </c>
      <c r="H66" s="23" t="e">
        <f>MainPlanar!AC66</f>
        <v>#DIV/0!</v>
      </c>
      <c r="I66" s="23" t="e">
        <f>MainPlanar!AD66</f>
        <v>#DIV/0!</v>
      </c>
      <c r="J66" s="23" t="e">
        <f>MainPlanar!AE66</f>
        <v>#DIV/0!</v>
      </c>
      <c r="K66" s="23" t="e">
        <f>MainPlanar!AI66</f>
        <v>#DIV/0!</v>
      </c>
      <c r="L66" s="23" t="e">
        <f>MainPlanar!AJ66</f>
        <v>#DIV/0!</v>
      </c>
      <c r="M66" s="23" t="e">
        <f>MainPlanar!AK66</f>
        <v>#DIV/0!</v>
      </c>
      <c r="N66" s="23">
        <v>2</v>
      </c>
      <c r="O66" s="23">
        <v>4</v>
      </c>
      <c r="P66" s="23">
        <v>6</v>
      </c>
    </row>
    <row r="67" spans="1:16" ht="12">
      <c r="A67" s="31">
        <v>240</v>
      </c>
      <c r="B67" s="23">
        <f>MainPlanar!Q67</f>
        <v>2.1870440092696413</v>
      </c>
      <c r="C67" s="23">
        <f>MainPlanar!R67</f>
        <v>3.4307145002168653</v>
      </c>
      <c r="D67" s="23">
        <f>MainPlanar!S67</f>
        <v>4.889269652551763</v>
      </c>
      <c r="E67" s="23" t="e">
        <f>MainPlanar!W67</f>
        <v>#DIV/0!</v>
      </c>
      <c r="F67" s="23" t="e">
        <f>MainPlanar!X67</f>
        <v>#DIV/0!</v>
      </c>
      <c r="G67" s="23" t="e">
        <f>MainPlanar!Y67</f>
        <v>#DIV/0!</v>
      </c>
      <c r="H67" s="23" t="e">
        <f>MainPlanar!AC67</f>
        <v>#DIV/0!</v>
      </c>
      <c r="I67" s="23" t="e">
        <f>MainPlanar!AD67</f>
        <v>#DIV/0!</v>
      </c>
      <c r="J67" s="23" t="e">
        <f>MainPlanar!AE67</f>
        <v>#DIV/0!</v>
      </c>
      <c r="K67" s="23" t="e">
        <f>MainPlanar!AI67</f>
        <v>#DIV/0!</v>
      </c>
      <c r="L67" s="23" t="e">
        <f>MainPlanar!AJ67</f>
        <v>#DIV/0!</v>
      </c>
      <c r="M67" s="23" t="e">
        <f>MainPlanar!AK67</f>
        <v>#DIV/0!</v>
      </c>
      <c r="N67" s="23">
        <v>2</v>
      </c>
      <c r="O67" s="23">
        <v>4</v>
      </c>
      <c r="P67" s="23">
        <v>6</v>
      </c>
    </row>
    <row r="68" spans="1:16" ht="12">
      <c r="A68" s="31">
        <v>245</v>
      </c>
      <c r="B68" s="23">
        <f>MainPlanar!Q68</f>
        <v>2.2511297303214133</v>
      </c>
      <c r="C68" s="23">
        <f>MainPlanar!R68</f>
        <v>3.520707508362339</v>
      </c>
      <c r="D68" s="23">
        <f>MainPlanar!S68</f>
        <v>4.910017818460715</v>
      </c>
      <c r="E68" s="23" t="e">
        <f>MainPlanar!W68</f>
        <v>#DIV/0!</v>
      </c>
      <c r="F68" s="23" t="e">
        <f>MainPlanar!X68</f>
        <v>#DIV/0!</v>
      </c>
      <c r="G68" s="23" t="e">
        <f>MainPlanar!Y68</f>
        <v>#DIV/0!</v>
      </c>
      <c r="H68" s="23" t="e">
        <f>MainPlanar!AC68</f>
        <v>#DIV/0!</v>
      </c>
      <c r="I68" s="23" t="e">
        <f>MainPlanar!AD68</f>
        <v>#DIV/0!</v>
      </c>
      <c r="J68" s="23" t="e">
        <f>MainPlanar!AE68</f>
        <v>#DIV/0!</v>
      </c>
      <c r="K68" s="23" t="e">
        <f>MainPlanar!AI68</f>
        <v>#DIV/0!</v>
      </c>
      <c r="L68" s="23" t="e">
        <f>MainPlanar!AJ68</f>
        <v>#DIV/0!</v>
      </c>
      <c r="M68" s="23" t="e">
        <f>MainPlanar!AK68</f>
        <v>#DIV/0!</v>
      </c>
      <c r="N68" s="23">
        <v>2</v>
      </c>
      <c r="O68" s="23">
        <v>4</v>
      </c>
      <c r="P68" s="23">
        <v>6</v>
      </c>
    </row>
    <row r="69" spans="1:16" ht="12">
      <c r="A69" s="31">
        <v>250</v>
      </c>
      <c r="B69" s="23">
        <f>MainPlanar!Q69</f>
        <v>2.315178600794026</v>
      </c>
      <c r="C69" s="23">
        <f>MainPlanar!R69</f>
        <v>3.5965807002600583</v>
      </c>
      <c r="D69" s="23">
        <f>MainPlanar!S69</f>
        <v>4.923092154708507</v>
      </c>
      <c r="E69" s="23" t="e">
        <f>MainPlanar!W69</f>
        <v>#DIV/0!</v>
      </c>
      <c r="F69" s="23" t="e">
        <f>MainPlanar!X69</f>
        <v>#DIV/0!</v>
      </c>
      <c r="G69" s="23" t="e">
        <f>MainPlanar!Y69</f>
        <v>#DIV/0!</v>
      </c>
      <c r="H69" s="23" t="e">
        <f>MainPlanar!AC69</f>
        <v>#DIV/0!</v>
      </c>
      <c r="I69" s="23" t="e">
        <f>MainPlanar!AD69</f>
        <v>#DIV/0!</v>
      </c>
      <c r="J69" s="23" t="e">
        <f>MainPlanar!AE69</f>
        <v>#DIV/0!</v>
      </c>
      <c r="K69" s="23" t="e">
        <f>MainPlanar!AI69</f>
        <v>#DIV/0!</v>
      </c>
      <c r="L69" s="23" t="e">
        <f>MainPlanar!AJ69</f>
        <v>#DIV/0!</v>
      </c>
      <c r="M69" s="23" t="e">
        <f>MainPlanar!AK69</f>
        <v>#DIV/0!</v>
      </c>
      <c r="N69" s="23">
        <v>2</v>
      </c>
      <c r="O69" s="23">
        <v>4</v>
      </c>
      <c r="P69" s="23">
        <v>6</v>
      </c>
    </row>
    <row r="70" spans="1:16" ht="12">
      <c r="A70" s="31">
        <v>255</v>
      </c>
      <c r="B70" s="23">
        <f>MainPlanar!Q70</f>
        <v>2.372770109307365</v>
      </c>
      <c r="C70" s="23">
        <f>MainPlanar!R70</f>
        <v>3.6569707557049287</v>
      </c>
      <c r="D70" s="23">
        <f>MainPlanar!S70</f>
        <v>4.930351468147726</v>
      </c>
      <c r="E70" s="23" t="e">
        <f>MainPlanar!W70</f>
        <v>#DIV/0!</v>
      </c>
      <c r="F70" s="23" t="e">
        <f>MainPlanar!X70</f>
        <v>#DIV/0!</v>
      </c>
      <c r="G70" s="23" t="e">
        <f>MainPlanar!Y70</f>
        <v>#DIV/0!</v>
      </c>
      <c r="H70" s="23" t="e">
        <f>MainPlanar!AC70</f>
        <v>#DIV/0!</v>
      </c>
      <c r="I70" s="23" t="e">
        <f>MainPlanar!AD70</f>
        <v>#DIV/0!</v>
      </c>
      <c r="J70" s="23" t="e">
        <f>MainPlanar!AE70</f>
        <v>#DIV/0!</v>
      </c>
      <c r="K70" s="23" t="e">
        <f>MainPlanar!AI70</f>
        <v>#DIV/0!</v>
      </c>
      <c r="L70" s="23" t="e">
        <f>MainPlanar!AJ70</f>
        <v>#DIV/0!</v>
      </c>
      <c r="M70" s="23" t="e">
        <f>MainPlanar!AK70</f>
        <v>#DIV/0!</v>
      </c>
      <c r="N70" s="23">
        <v>2</v>
      </c>
      <c r="O70" s="23">
        <v>4</v>
      </c>
      <c r="P70" s="23">
        <v>6</v>
      </c>
    </row>
    <row r="71" spans="1:16" ht="12">
      <c r="A71" s="31">
        <v>260</v>
      </c>
      <c r="B71" s="23">
        <f>MainPlanar!Q71</f>
        <v>2.41832851322046</v>
      </c>
      <c r="C71" s="23">
        <f>MainPlanar!R71</f>
        <v>3.700835177634007</v>
      </c>
      <c r="D71" s="23">
        <f>MainPlanar!S71</f>
        <v>4.933733508481831</v>
      </c>
      <c r="E71" s="23" t="e">
        <f>MainPlanar!W71</f>
        <v>#DIV/0!</v>
      </c>
      <c r="F71" s="23" t="e">
        <f>MainPlanar!X71</f>
        <v>#DIV/0!</v>
      </c>
      <c r="G71" s="23" t="e">
        <f>MainPlanar!Y71</f>
        <v>#DIV/0!</v>
      </c>
      <c r="H71" s="23" t="e">
        <f>MainPlanar!AC71</f>
        <v>#DIV/0!</v>
      </c>
      <c r="I71" s="23" t="e">
        <f>MainPlanar!AD71</f>
        <v>#DIV/0!</v>
      </c>
      <c r="J71" s="23" t="e">
        <f>MainPlanar!AE71</f>
        <v>#DIV/0!</v>
      </c>
      <c r="K71" s="23" t="e">
        <f>MainPlanar!AI71</f>
        <v>#DIV/0!</v>
      </c>
      <c r="L71" s="23" t="e">
        <f>MainPlanar!AJ71</f>
        <v>#DIV/0!</v>
      </c>
      <c r="M71" s="23" t="e">
        <f>MainPlanar!AK71</f>
        <v>#DIV/0!</v>
      </c>
      <c r="N71" s="23">
        <v>2</v>
      </c>
      <c r="O71" s="23">
        <v>4</v>
      </c>
      <c r="P71" s="23">
        <v>6</v>
      </c>
    </row>
    <row r="72" spans="1:16" ht="12">
      <c r="A72" s="31">
        <v>265</v>
      </c>
      <c r="B72" s="23">
        <f>MainPlanar!Q72</f>
        <v>2.4475144209459874</v>
      </c>
      <c r="C72" s="23">
        <f>MainPlanar!R72</f>
        <v>3.7274438402604817</v>
      </c>
      <c r="D72" s="23">
        <f>MainPlanar!S72</f>
        <v>4.934958807454456</v>
      </c>
      <c r="E72" s="23" t="e">
        <f>MainPlanar!W72</f>
        <v>#DIV/0!</v>
      </c>
      <c r="F72" s="23" t="e">
        <f>MainPlanar!X72</f>
        <v>#DIV/0!</v>
      </c>
      <c r="G72" s="23" t="e">
        <f>MainPlanar!Y72</f>
        <v>#DIV/0!</v>
      </c>
      <c r="H72" s="23" t="e">
        <f>MainPlanar!AC72</f>
        <v>#DIV/0!</v>
      </c>
      <c r="I72" s="23" t="e">
        <f>MainPlanar!AD72</f>
        <v>#DIV/0!</v>
      </c>
      <c r="J72" s="23" t="e">
        <f>MainPlanar!AE72</f>
        <v>#DIV/0!</v>
      </c>
      <c r="K72" s="23" t="e">
        <f>MainPlanar!AI72</f>
        <v>#DIV/0!</v>
      </c>
      <c r="L72" s="23" t="e">
        <f>MainPlanar!AJ72</f>
        <v>#DIV/0!</v>
      </c>
      <c r="M72" s="23" t="e">
        <f>MainPlanar!AK72</f>
        <v>#DIV/0!</v>
      </c>
      <c r="N72" s="23">
        <v>2</v>
      </c>
      <c r="O72" s="23">
        <v>4</v>
      </c>
      <c r="P72" s="23">
        <v>6</v>
      </c>
    </row>
    <row r="73" spans="1:16" ht="12">
      <c r="A73" s="31">
        <v>270</v>
      </c>
      <c r="B73" s="23">
        <f>MainPlanar!Q73</f>
        <v>2.4575605660932425</v>
      </c>
      <c r="C73" s="23">
        <f>MainPlanar!R73</f>
        <v>3.7363615140449937</v>
      </c>
      <c r="D73" s="23">
        <f>MainPlanar!S73</f>
        <v>4.935223970974385</v>
      </c>
      <c r="E73" s="23" t="e">
        <f>MainPlanar!W73</f>
        <v>#DIV/0!</v>
      </c>
      <c r="F73" s="23" t="e">
        <f>MainPlanar!X73</f>
        <v>#DIV/0!</v>
      </c>
      <c r="G73" s="23" t="e">
        <f>MainPlanar!Y73</f>
        <v>#DIV/0!</v>
      </c>
      <c r="H73" s="23" t="e">
        <f>MainPlanar!AC73</f>
        <v>#DIV/0!</v>
      </c>
      <c r="I73" s="23" t="e">
        <f>MainPlanar!AD73</f>
        <v>#DIV/0!</v>
      </c>
      <c r="J73" s="23" t="e">
        <f>MainPlanar!AE73</f>
        <v>#DIV/0!</v>
      </c>
      <c r="K73" s="23" t="e">
        <f>MainPlanar!AI73</f>
        <v>#DIV/0!</v>
      </c>
      <c r="L73" s="23" t="e">
        <f>MainPlanar!AJ73</f>
        <v>#DIV/0!</v>
      </c>
      <c r="M73" s="23" t="e">
        <f>MainPlanar!AK73</f>
        <v>#DIV/0!</v>
      </c>
      <c r="N73" s="23">
        <v>2</v>
      </c>
      <c r="O73" s="23">
        <v>4</v>
      </c>
      <c r="P73" s="23">
        <v>6</v>
      </c>
    </row>
    <row r="74" spans="1:16" ht="12">
      <c r="A74" s="31">
        <v>275</v>
      </c>
      <c r="B74" s="23">
        <f>MainPlanar!Q74</f>
        <v>2.4475144209459887</v>
      </c>
      <c r="C74" s="23">
        <f>MainPlanar!R74</f>
        <v>3.7274438402604835</v>
      </c>
      <c r="D74" s="23">
        <f>MainPlanar!S74</f>
        <v>4.934958807454454</v>
      </c>
      <c r="E74" s="23" t="e">
        <f>MainPlanar!W74</f>
        <v>#DIV/0!</v>
      </c>
      <c r="F74" s="23" t="e">
        <f>MainPlanar!X74</f>
        <v>#DIV/0!</v>
      </c>
      <c r="G74" s="23" t="e">
        <f>MainPlanar!Y74</f>
        <v>#DIV/0!</v>
      </c>
      <c r="H74" s="23" t="e">
        <f>MainPlanar!AC74</f>
        <v>#DIV/0!</v>
      </c>
      <c r="I74" s="23" t="e">
        <f>MainPlanar!AD74</f>
        <v>#DIV/0!</v>
      </c>
      <c r="J74" s="23" t="e">
        <f>MainPlanar!AE74</f>
        <v>#DIV/0!</v>
      </c>
      <c r="K74" s="23" t="e">
        <f>MainPlanar!AI74</f>
        <v>#DIV/0!</v>
      </c>
      <c r="L74" s="23" t="e">
        <f>MainPlanar!AJ74</f>
        <v>#DIV/0!</v>
      </c>
      <c r="M74" s="23" t="e">
        <f>MainPlanar!AK74</f>
        <v>#DIV/0!</v>
      </c>
      <c r="N74" s="23">
        <v>2</v>
      </c>
      <c r="O74" s="23">
        <v>4</v>
      </c>
      <c r="P74" s="23">
        <v>6</v>
      </c>
    </row>
    <row r="75" spans="1:16" ht="12">
      <c r="A75" s="31">
        <v>280</v>
      </c>
      <c r="B75" s="23">
        <f>MainPlanar!Q75</f>
        <v>2.4183285132204606</v>
      </c>
      <c r="C75" s="23">
        <f>MainPlanar!R75</f>
        <v>3.7008351776340054</v>
      </c>
      <c r="D75" s="23">
        <f>MainPlanar!S75</f>
        <v>4.933733508481833</v>
      </c>
      <c r="E75" s="23" t="e">
        <f>MainPlanar!W75</f>
        <v>#DIV/0!</v>
      </c>
      <c r="F75" s="23" t="e">
        <f>MainPlanar!X75</f>
        <v>#DIV/0!</v>
      </c>
      <c r="G75" s="23" t="e">
        <f>MainPlanar!Y75</f>
        <v>#DIV/0!</v>
      </c>
      <c r="H75" s="23" t="e">
        <f>MainPlanar!AC75</f>
        <v>#DIV/0!</v>
      </c>
      <c r="I75" s="23" t="e">
        <f>MainPlanar!AD75</f>
        <v>#DIV/0!</v>
      </c>
      <c r="J75" s="23" t="e">
        <f>MainPlanar!AE75</f>
        <v>#DIV/0!</v>
      </c>
      <c r="K75" s="23" t="e">
        <f>MainPlanar!AI75</f>
        <v>#DIV/0!</v>
      </c>
      <c r="L75" s="23" t="e">
        <f>MainPlanar!AJ75</f>
        <v>#DIV/0!</v>
      </c>
      <c r="M75" s="23" t="e">
        <f>MainPlanar!AK75</f>
        <v>#DIV/0!</v>
      </c>
      <c r="N75" s="23">
        <v>2</v>
      </c>
      <c r="O75" s="23">
        <v>4</v>
      </c>
      <c r="P75" s="23">
        <v>6</v>
      </c>
    </row>
    <row r="76" spans="1:16" ht="12">
      <c r="A76" s="31">
        <v>285</v>
      </c>
      <c r="B76" s="23">
        <f>MainPlanar!Q76</f>
        <v>2.372770109307366</v>
      </c>
      <c r="C76" s="23">
        <f>MainPlanar!R76</f>
        <v>3.6569707557049305</v>
      </c>
      <c r="D76" s="23">
        <f>MainPlanar!S76</f>
        <v>4.930351468147725</v>
      </c>
      <c r="E76" s="23" t="e">
        <f>MainPlanar!W76</f>
        <v>#DIV/0!</v>
      </c>
      <c r="F76" s="23" t="e">
        <f>MainPlanar!X76</f>
        <v>#DIV/0!</v>
      </c>
      <c r="G76" s="23" t="e">
        <f>MainPlanar!Y76</f>
        <v>#DIV/0!</v>
      </c>
      <c r="H76" s="23" t="e">
        <f>MainPlanar!AC76</f>
        <v>#DIV/0!</v>
      </c>
      <c r="I76" s="23" t="e">
        <f>MainPlanar!AD76</f>
        <v>#DIV/0!</v>
      </c>
      <c r="J76" s="23" t="e">
        <f>MainPlanar!AE76</f>
        <v>#DIV/0!</v>
      </c>
      <c r="K76" s="23" t="e">
        <f>MainPlanar!AI76</f>
        <v>#DIV/0!</v>
      </c>
      <c r="L76" s="23" t="e">
        <f>MainPlanar!AJ76</f>
        <v>#DIV/0!</v>
      </c>
      <c r="M76" s="23" t="e">
        <f>MainPlanar!AK76</f>
        <v>#DIV/0!</v>
      </c>
      <c r="N76" s="23">
        <v>2</v>
      </c>
      <c r="O76" s="23">
        <v>4</v>
      </c>
      <c r="P76" s="23">
        <v>6</v>
      </c>
    </row>
    <row r="77" spans="1:16" ht="12">
      <c r="A77" s="31">
        <v>290</v>
      </c>
      <c r="B77" s="23">
        <f>MainPlanar!Q77</f>
        <v>2.3151786007940265</v>
      </c>
      <c r="C77" s="23">
        <f>MainPlanar!R77</f>
        <v>3.596580700260058</v>
      </c>
      <c r="D77" s="23">
        <f>MainPlanar!S77</f>
        <v>4.923092154708507</v>
      </c>
      <c r="E77" s="23" t="e">
        <f>MainPlanar!W77</f>
        <v>#DIV/0!</v>
      </c>
      <c r="F77" s="23" t="e">
        <f>MainPlanar!X77</f>
        <v>#DIV/0!</v>
      </c>
      <c r="G77" s="23" t="e">
        <f>MainPlanar!Y77</f>
        <v>#DIV/0!</v>
      </c>
      <c r="H77" s="23" t="e">
        <f>MainPlanar!AC77</f>
        <v>#DIV/0!</v>
      </c>
      <c r="I77" s="23" t="e">
        <f>MainPlanar!AD77</f>
        <v>#DIV/0!</v>
      </c>
      <c r="J77" s="23" t="e">
        <f>MainPlanar!AE77</f>
        <v>#DIV/0!</v>
      </c>
      <c r="K77" s="23" t="e">
        <f>MainPlanar!AI77</f>
        <v>#DIV/0!</v>
      </c>
      <c r="L77" s="23" t="e">
        <f>MainPlanar!AJ77</f>
        <v>#DIV/0!</v>
      </c>
      <c r="M77" s="23" t="e">
        <f>MainPlanar!AK77</f>
        <v>#DIV/0!</v>
      </c>
      <c r="N77" s="23">
        <v>2</v>
      </c>
      <c r="O77" s="23">
        <v>4</v>
      </c>
      <c r="P77" s="23">
        <v>6</v>
      </c>
    </row>
    <row r="78" spans="1:16" ht="12">
      <c r="A78" s="31">
        <v>295</v>
      </c>
      <c r="B78" s="23">
        <f>MainPlanar!Q78</f>
        <v>2.2511297303214133</v>
      </c>
      <c r="C78" s="23">
        <f>MainPlanar!R78</f>
        <v>3.52070750836234</v>
      </c>
      <c r="D78" s="23">
        <f>MainPlanar!S78</f>
        <v>4.910017818460712</v>
      </c>
      <c r="E78" s="23" t="e">
        <f>MainPlanar!W78</f>
        <v>#DIV/0!</v>
      </c>
      <c r="F78" s="23" t="e">
        <f>MainPlanar!X78</f>
        <v>#DIV/0!</v>
      </c>
      <c r="G78" s="23" t="e">
        <f>MainPlanar!Y78</f>
        <v>#DIV/0!</v>
      </c>
      <c r="H78" s="23" t="e">
        <f>MainPlanar!AC78</f>
        <v>#DIV/0!</v>
      </c>
      <c r="I78" s="23" t="e">
        <f>MainPlanar!AD78</f>
        <v>#DIV/0!</v>
      </c>
      <c r="J78" s="23" t="e">
        <f>MainPlanar!AE78</f>
        <v>#DIV/0!</v>
      </c>
      <c r="K78" s="23" t="e">
        <f>MainPlanar!AI78</f>
        <v>#DIV/0!</v>
      </c>
      <c r="L78" s="23" t="e">
        <f>MainPlanar!AJ78</f>
        <v>#DIV/0!</v>
      </c>
      <c r="M78" s="23" t="e">
        <f>MainPlanar!AK78</f>
        <v>#DIV/0!</v>
      </c>
      <c r="N78" s="23">
        <v>2</v>
      </c>
      <c r="O78" s="23">
        <v>4</v>
      </c>
      <c r="P78" s="23">
        <v>6</v>
      </c>
    </row>
    <row r="79" spans="1:16" ht="12">
      <c r="A79" s="31">
        <v>300</v>
      </c>
      <c r="B79" s="23">
        <f>MainPlanar!Q79</f>
        <v>2.1870440092696413</v>
      </c>
      <c r="C79" s="23">
        <f>MainPlanar!R79</f>
        <v>3.4307145002168653</v>
      </c>
      <c r="D79" s="23">
        <f>MainPlanar!S79</f>
        <v>4.889269652551763</v>
      </c>
      <c r="E79" s="23" t="e">
        <f>MainPlanar!W79</f>
        <v>#DIV/0!</v>
      </c>
      <c r="F79" s="23" t="e">
        <f>MainPlanar!X79</f>
        <v>#DIV/0!</v>
      </c>
      <c r="G79" s="23" t="e">
        <f>MainPlanar!Y79</f>
        <v>#DIV/0!</v>
      </c>
      <c r="H79" s="23" t="e">
        <f>MainPlanar!AC79</f>
        <v>#DIV/0!</v>
      </c>
      <c r="I79" s="23" t="e">
        <f>MainPlanar!AD79</f>
        <v>#DIV/0!</v>
      </c>
      <c r="J79" s="23" t="e">
        <f>MainPlanar!AE79</f>
        <v>#DIV/0!</v>
      </c>
      <c r="K79" s="23" t="e">
        <f>MainPlanar!AI79</f>
        <v>#DIV/0!</v>
      </c>
      <c r="L79" s="23" t="e">
        <f>MainPlanar!AJ79</f>
        <v>#DIV/0!</v>
      </c>
      <c r="M79" s="23" t="e">
        <f>MainPlanar!AK79</f>
        <v>#DIV/0!</v>
      </c>
      <c r="N79" s="23">
        <v>2</v>
      </c>
      <c r="O79" s="23">
        <v>4</v>
      </c>
      <c r="P79" s="23">
        <v>6</v>
      </c>
    </row>
    <row r="80" spans="1:16" ht="12">
      <c r="A80" s="31">
        <v>305</v>
      </c>
      <c r="B80" s="23">
        <f>MainPlanar!Q80</f>
        <v>2.1297227032448154</v>
      </c>
      <c r="C80" s="23">
        <f>MainPlanar!R80</f>
        <v>3.3283122641599125</v>
      </c>
      <c r="D80" s="23">
        <f>MainPlanar!S80</f>
        <v>4.859296858851998</v>
      </c>
      <c r="E80" s="23" t="e">
        <f>MainPlanar!W80</f>
        <v>#DIV/0!</v>
      </c>
      <c r="F80" s="23" t="e">
        <f>MainPlanar!X80</f>
        <v>#DIV/0!</v>
      </c>
      <c r="G80" s="23" t="e">
        <f>MainPlanar!Y80</f>
        <v>#DIV/0!</v>
      </c>
      <c r="H80" s="23" t="e">
        <f>MainPlanar!AC80</f>
        <v>#DIV/0!</v>
      </c>
      <c r="I80" s="23" t="e">
        <f>MainPlanar!AD80</f>
        <v>#DIV/0!</v>
      </c>
      <c r="J80" s="23" t="e">
        <f>MainPlanar!AE80</f>
        <v>#DIV/0!</v>
      </c>
      <c r="K80" s="23" t="e">
        <f>MainPlanar!AI80</f>
        <v>#DIV/0!</v>
      </c>
      <c r="L80" s="23" t="e">
        <f>MainPlanar!AJ80</f>
        <v>#DIV/0!</v>
      </c>
      <c r="M80" s="23" t="e">
        <f>MainPlanar!AK80</f>
        <v>#DIV/0!</v>
      </c>
      <c r="N80" s="23">
        <v>2</v>
      </c>
      <c r="O80" s="23">
        <v>4</v>
      </c>
      <c r="P80" s="23">
        <v>6</v>
      </c>
    </row>
    <row r="81" spans="1:16" ht="12">
      <c r="A81" s="31">
        <v>310</v>
      </c>
      <c r="B81" s="23">
        <f>MainPlanar!Q81</f>
        <v>2.0857561738970047</v>
      </c>
      <c r="C81" s="23">
        <f>MainPlanar!R81</f>
        <v>3.2155860175475244</v>
      </c>
      <c r="D81" s="23">
        <f>MainPlanar!S81</f>
        <v>4.819022086042813</v>
      </c>
      <c r="E81" s="23" t="e">
        <f>MainPlanar!W81</f>
        <v>#DIV/0!</v>
      </c>
      <c r="F81" s="23" t="e">
        <f>MainPlanar!X81</f>
        <v>#DIV/0!</v>
      </c>
      <c r="G81" s="23" t="e">
        <f>MainPlanar!Y81</f>
        <v>#DIV/0!</v>
      </c>
      <c r="H81" s="23" t="e">
        <f>MainPlanar!AC81</f>
        <v>#DIV/0!</v>
      </c>
      <c r="I81" s="23" t="e">
        <f>MainPlanar!AD81</f>
        <v>#DIV/0!</v>
      </c>
      <c r="J81" s="23" t="e">
        <f>MainPlanar!AE81</f>
        <v>#DIV/0!</v>
      </c>
      <c r="K81" s="23" t="e">
        <f>MainPlanar!AI81</f>
        <v>#DIV/0!</v>
      </c>
      <c r="L81" s="23" t="e">
        <f>MainPlanar!AJ81</f>
        <v>#DIV/0!</v>
      </c>
      <c r="M81" s="23" t="e">
        <f>MainPlanar!AK81</f>
        <v>#DIV/0!</v>
      </c>
      <c r="N81" s="23">
        <v>2</v>
      </c>
      <c r="O81" s="23">
        <v>4</v>
      </c>
      <c r="P81" s="23">
        <v>6</v>
      </c>
    </row>
    <row r="82" spans="1:16" ht="12">
      <c r="A82" s="31">
        <v>315</v>
      </c>
      <c r="B82" s="23">
        <f>MainPlanar!Q82</f>
        <v>2.060771915030602</v>
      </c>
      <c r="C82" s="23">
        <f>MainPlanar!R82</f>
        <v>3.0950298237682086</v>
      </c>
      <c r="D82" s="23">
        <f>MainPlanar!S82</f>
        <v>4.767957321104565</v>
      </c>
      <c r="E82" s="23" t="e">
        <f>MainPlanar!W82</f>
        <v>#DIV/0!</v>
      </c>
      <c r="F82" s="23" t="e">
        <f>MainPlanar!X82</f>
        <v>#DIV/0!</v>
      </c>
      <c r="G82" s="23" t="e">
        <f>MainPlanar!Y82</f>
        <v>#DIV/0!</v>
      </c>
      <c r="H82" s="23" t="e">
        <f>MainPlanar!AC82</f>
        <v>#DIV/0!</v>
      </c>
      <c r="I82" s="23" t="e">
        <f>MainPlanar!AD82</f>
        <v>#DIV/0!</v>
      </c>
      <c r="J82" s="23" t="e">
        <f>MainPlanar!AE82</f>
        <v>#DIV/0!</v>
      </c>
      <c r="K82" s="23" t="e">
        <f>MainPlanar!AI82</f>
        <v>#DIV/0!</v>
      </c>
      <c r="L82" s="23" t="e">
        <f>MainPlanar!AJ82</f>
        <v>#DIV/0!</v>
      </c>
      <c r="M82" s="23" t="e">
        <f>MainPlanar!AK82</f>
        <v>#DIV/0!</v>
      </c>
      <c r="N82" s="23">
        <v>2</v>
      </c>
      <c r="O82" s="23">
        <v>4</v>
      </c>
      <c r="P82" s="23">
        <v>6</v>
      </c>
    </row>
    <row r="83" spans="1:16" ht="12">
      <c r="A83" s="31">
        <v>320</v>
      </c>
      <c r="B83" s="23">
        <f>MainPlanar!Q83</f>
        <v>2.058589311781328</v>
      </c>
      <c r="C83" s="23">
        <f>MainPlanar!R83</f>
        <v>2.9695853955503577</v>
      </c>
      <c r="D83" s="23">
        <f>MainPlanar!S83</f>
        <v>4.706299259512487</v>
      </c>
      <c r="E83" s="23" t="e">
        <f>MainPlanar!W83</f>
        <v>#DIV/0!</v>
      </c>
      <c r="F83" s="23" t="e">
        <f>MainPlanar!X83</f>
        <v>#DIV/0!</v>
      </c>
      <c r="G83" s="23" t="e">
        <f>MainPlanar!Y83</f>
        <v>#DIV/0!</v>
      </c>
      <c r="H83" s="23" t="e">
        <f>MainPlanar!AC83</f>
        <v>#DIV/0!</v>
      </c>
      <c r="I83" s="23" t="e">
        <f>MainPlanar!AD83</f>
        <v>#DIV/0!</v>
      </c>
      <c r="J83" s="23" t="e">
        <f>MainPlanar!AE83</f>
        <v>#DIV/0!</v>
      </c>
      <c r="K83" s="23" t="e">
        <f>MainPlanar!AI83</f>
        <v>#DIV/0!</v>
      </c>
      <c r="L83" s="23" t="e">
        <f>MainPlanar!AJ83</f>
        <v>#DIV/0!</v>
      </c>
      <c r="M83" s="23" t="e">
        <f>MainPlanar!AK83</f>
        <v>#DIV/0!</v>
      </c>
      <c r="N83" s="23">
        <v>2</v>
      </c>
      <c r="O83" s="23">
        <v>4</v>
      </c>
      <c r="P83" s="23">
        <v>6</v>
      </c>
    </row>
    <row r="84" spans="1:16" ht="12">
      <c r="A84" s="31">
        <v>325</v>
      </c>
      <c r="B84" s="23">
        <f>MainPlanar!Q84</f>
        <v>2.0804745528902773</v>
      </c>
      <c r="C84" s="23">
        <f>MainPlanar!R84</f>
        <v>2.8426665888603133</v>
      </c>
      <c r="D84" s="23">
        <f>MainPlanar!S84</f>
        <v>4.635033042633913</v>
      </c>
      <c r="E84" s="23" t="e">
        <f>MainPlanar!W84</f>
        <v>#DIV/0!</v>
      </c>
      <c r="F84" s="23" t="e">
        <f>MainPlanar!X84</f>
        <v>#DIV/0!</v>
      </c>
      <c r="G84" s="23" t="e">
        <f>MainPlanar!Y84</f>
        <v>#DIV/0!</v>
      </c>
      <c r="H84" s="23" t="e">
        <f>MainPlanar!AC84</f>
        <v>#DIV/0!</v>
      </c>
      <c r="I84" s="23" t="e">
        <f>MainPlanar!AD84</f>
        <v>#DIV/0!</v>
      </c>
      <c r="J84" s="23" t="e">
        <f>MainPlanar!AE84</f>
        <v>#DIV/0!</v>
      </c>
      <c r="K84" s="23" t="e">
        <f>MainPlanar!AI84</f>
        <v>#DIV/0!</v>
      </c>
      <c r="L84" s="23" t="e">
        <f>MainPlanar!AJ84</f>
        <v>#DIV/0!</v>
      </c>
      <c r="M84" s="23" t="e">
        <f>MainPlanar!AK84</f>
        <v>#DIV/0!</v>
      </c>
      <c r="N84" s="23">
        <v>2</v>
      </c>
      <c r="O84" s="23">
        <v>4</v>
      </c>
      <c r="P84" s="23">
        <v>6</v>
      </c>
    </row>
    <row r="85" spans="1:16" ht="12">
      <c r="A85" s="31">
        <v>330</v>
      </c>
      <c r="B85" s="23">
        <f>MainPlanar!Q85</f>
        <v>2.1247346402127443</v>
      </c>
      <c r="C85" s="23">
        <f>MainPlanar!R85</f>
        <v>2.7182005311193955</v>
      </c>
      <c r="D85" s="23">
        <f>MainPlanar!S85</f>
        <v>4.556070668415079</v>
      </c>
      <c r="E85" s="23" t="e">
        <f>MainPlanar!W85</f>
        <v>#DIV/0!</v>
      </c>
      <c r="F85" s="23" t="e">
        <f>MainPlanar!X85</f>
        <v>#DIV/0!</v>
      </c>
      <c r="G85" s="23" t="e">
        <f>MainPlanar!Y85</f>
        <v>#DIV/0!</v>
      </c>
      <c r="H85" s="23" t="e">
        <f>MainPlanar!AC85</f>
        <v>#DIV/0!</v>
      </c>
      <c r="I85" s="23" t="e">
        <f>MainPlanar!AD85</f>
        <v>#DIV/0!</v>
      </c>
      <c r="J85" s="23" t="e">
        <f>MainPlanar!AE85</f>
        <v>#DIV/0!</v>
      </c>
      <c r="K85" s="23" t="e">
        <f>MainPlanar!AI85</f>
        <v>#DIV/0!</v>
      </c>
      <c r="L85" s="23" t="e">
        <f>MainPlanar!AJ85</f>
        <v>#DIV/0!</v>
      </c>
      <c r="M85" s="23" t="e">
        <f>MainPlanar!AK85</f>
        <v>#DIV/0!</v>
      </c>
      <c r="N85" s="23">
        <v>2</v>
      </c>
      <c r="O85" s="23">
        <v>4</v>
      </c>
      <c r="P85" s="23">
        <v>6</v>
      </c>
    </row>
    <row r="86" spans="1:16" ht="12">
      <c r="A86" s="31">
        <v>335</v>
      </c>
      <c r="B86" s="23">
        <f>MainPlanar!Q86</f>
        <v>2.1867295195931082</v>
      </c>
      <c r="C86" s="23">
        <f>MainPlanar!R86</f>
        <v>2.600587709227317</v>
      </c>
      <c r="D86" s="23">
        <f>MainPlanar!S86</f>
        <v>4.472443487805605</v>
      </c>
      <c r="E86" s="23" t="e">
        <f>MainPlanar!W86</f>
        <v>#DIV/0!</v>
      </c>
      <c r="F86" s="23" t="e">
        <f>MainPlanar!X86</f>
        <v>#DIV/0!</v>
      </c>
      <c r="G86" s="23" t="e">
        <f>MainPlanar!Y86</f>
        <v>#DIV/0!</v>
      </c>
      <c r="H86" s="23" t="e">
        <f>MainPlanar!AC86</f>
        <v>#DIV/0!</v>
      </c>
      <c r="I86" s="23" t="e">
        <f>MainPlanar!AD86</f>
        <v>#DIV/0!</v>
      </c>
      <c r="J86" s="23" t="e">
        <f>MainPlanar!AE86</f>
        <v>#DIV/0!</v>
      </c>
      <c r="K86" s="23" t="e">
        <f>MainPlanar!AI86</f>
        <v>#DIV/0!</v>
      </c>
      <c r="L86" s="23" t="e">
        <f>MainPlanar!AJ86</f>
        <v>#DIV/0!</v>
      </c>
      <c r="M86" s="23" t="e">
        <f>MainPlanar!AK86</f>
        <v>#DIV/0!</v>
      </c>
      <c r="N86" s="23">
        <v>2</v>
      </c>
      <c r="O86" s="23">
        <v>4</v>
      </c>
      <c r="P86" s="23">
        <v>6</v>
      </c>
    </row>
    <row r="87" spans="1:16" ht="12">
      <c r="A87" s="31">
        <v>340</v>
      </c>
      <c r="B87" s="23">
        <f>MainPlanar!Q87</f>
        <v>2.259244587961341</v>
      </c>
      <c r="C87" s="23">
        <f>MainPlanar!R87</f>
        <v>2.4945991218113677</v>
      </c>
      <c r="D87" s="23">
        <f>MainPlanar!S87</f>
        <v>4.388544794285742</v>
      </c>
      <c r="E87" s="23" t="e">
        <f>MainPlanar!W87</f>
        <v>#DIV/0!</v>
      </c>
      <c r="F87" s="23" t="e">
        <f>MainPlanar!X87</f>
        <v>#DIV/0!</v>
      </c>
      <c r="G87" s="23" t="e">
        <f>MainPlanar!Y87</f>
        <v>#DIV/0!</v>
      </c>
      <c r="H87" s="23" t="e">
        <f>MainPlanar!AC87</f>
        <v>#DIV/0!</v>
      </c>
      <c r="I87" s="23" t="e">
        <f>MainPlanar!AD87</f>
        <v>#DIV/0!</v>
      </c>
      <c r="J87" s="23" t="e">
        <f>MainPlanar!AE87</f>
        <v>#DIV/0!</v>
      </c>
      <c r="K87" s="23" t="e">
        <f>MainPlanar!AI87</f>
        <v>#DIV/0!</v>
      </c>
      <c r="L87" s="23" t="e">
        <f>MainPlanar!AJ87</f>
        <v>#DIV/0!</v>
      </c>
      <c r="M87" s="23" t="e">
        <f>MainPlanar!AK87</f>
        <v>#DIV/0!</v>
      </c>
      <c r="N87" s="23">
        <v>2</v>
      </c>
      <c r="O87" s="23">
        <v>4</v>
      </c>
      <c r="P87" s="23">
        <v>6</v>
      </c>
    </row>
    <row r="88" spans="1:16" ht="12">
      <c r="A88" s="31">
        <v>345</v>
      </c>
      <c r="B88" s="23">
        <f>MainPlanar!Q88</f>
        <v>2.333002280225288</v>
      </c>
      <c r="C88" s="23">
        <f>MainPlanar!R88</f>
        <v>2.405213556314492</v>
      </c>
      <c r="D88" s="23">
        <f>MainPlanar!S88</f>
        <v>4.310346256220805</v>
      </c>
      <c r="E88" s="23" t="e">
        <f>MainPlanar!W88</f>
        <v>#DIV/0!</v>
      </c>
      <c r="F88" s="23" t="e">
        <f>MainPlanar!X88</f>
        <v>#DIV/0!</v>
      </c>
      <c r="G88" s="23" t="e">
        <f>MainPlanar!Y88</f>
        <v>#DIV/0!</v>
      </c>
      <c r="H88" s="23" t="e">
        <f>MainPlanar!AC88</f>
        <v>#DIV/0!</v>
      </c>
      <c r="I88" s="23" t="e">
        <f>MainPlanar!AD88</f>
        <v>#DIV/0!</v>
      </c>
      <c r="J88" s="23" t="e">
        <f>MainPlanar!AE88</f>
        <v>#DIV/0!</v>
      </c>
      <c r="K88" s="23" t="e">
        <f>MainPlanar!AI88</f>
        <v>#DIV/0!</v>
      </c>
      <c r="L88" s="23" t="e">
        <f>MainPlanar!AJ88</f>
        <v>#DIV/0!</v>
      </c>
      <c r="M88" s="23" t="e">
        <f>MainPlanar!AK88</f>
        <v>#DIV/0!</v>
      </c>
      <c r="N88" s="23">
        <v>2</v>
      </c>
      <c r="O88" s="23">
        <v>4</v>
      </c>
      <c r="P88" s="23">
        <v>6</v>
      </c>
    </row>
    <row r="89" spans="1:16" ht="12">
      <c r="A89" s="31">
        <v>350</v>
      </c>
      <c r="B89" s="23">
        <f>MainPlanar!Q89</f>
        <v>2.337135507727478</v>
      </c>
      <c r="C89" s="23">
        <f>MainPlanar!R89</f>
        <v>2.39741703593309</v>
      </c>
      <c r="D89" s="23">
        <f>MainPlanar!S89</f>
        <v>4.245340051083161</v>
      </c>
      <c r="E89" s="23" t="e">
        <f>MainPlanar!W89</f>
        <v>#DIV/0!</v>
      </c>
      <c r="F89" s="23" t="e">
        <f>MainPlanar!X89</f>
        <v>#DIV/0!</v>
      </c>
      <c r="G89" s="23" t="e">
        <f>MainPlanar!Y89</f>
        <v>#DIV/0!</v>
      </c>
      <c r="H89" s="23" t="e">
        <f>MainPlanar!AC89</f>
        <v>#DIV/0!</v>
      </c>
      <c r="I89" s="23" t="e">
        <f>MainPlanar!AD89</f>
        <v>#DIV/0!</v>
      </c>
      <c r="J89" s="23" t="e">
        <f>MainPlanar!AE89</f>
        <v>#DIV/0!</v>
      </c>
      <c r="K89" s="23" t="e">
        <f>MainPlanar!AI89</f>
        <v>#DIV/0!</v>
      </c>
      <c r="L89" s="23" t="e">
        <f>MainPlanar!AJ89</f>
        <v>#DIV/0!</v>
      </c>
      <c r="M89" s="23" t="e">
        <f>MainPlanar!AK89</f>
        <v>#DIV/0!</v>
      </c>
      <c r="N89" s="23">
        <v>2</v>
      </c>
      <c r="O89" s="23">
        <v>4</v>
      </c>
      <c r="P89" s="23">
        <v>6</v>
      </c>
    </row>
    <row r="90" spans="1:16" ht="12">
      <c r="A90" s="31">
        <v>355</v>
      </c>
      <c r="B90" s="23">
        <f>MainPlanar!Q90</f>
        <v>2.294464926355539</v>
      </c>
      <c r="C90" s="23">
        <f>MainPlanar!R90</f>
        <v>2.441712661219115</v>
      </c>
      <c r="D90" s="23">
        <f>MainPlanar!S90</f>
        <v>4.20170766362138</v>
      </c>
      <c r="E90" s="23" t="e">
        <f>MainPlanar!W90</f>
        <v>#DIV/0!</v>
      </c>
      <c r="F90" s="23" t="e">
        <f>MainPlanar!X90</f>
        <v>#DIV/0!</v>
      </c>
      <c r="G90" s="23" t="e">
        <f>MainPlanar!Y90</f>
        <v>#DIV/0!</v>
      </c>
      <c r="H90" s="23" t="e">
        <f>MainPlanar!AC90</f>
        <v>#DIV/0!</v>
      </c>
      <c r="I90" s="23" t="e">
        <f>MainPlanar!AD90</f>
        <v>#DIV/0!</v>
      </c>
      <c r="J90" s="23" t="e">
        <f>MainPlanar!AE90</f>
        <v>#DIV/0!</v>
      </c>
      <c r="K90" s="23" t="e">
        <f>MainPlanar!AI90</f>
        <v>#DIV/0!</v>
      </c>
      <c r="L90" s="23" t="e">
        <f>MainPlanar!AJ90</f>
        <v>#DIV/0!</v>
      </c>
      <c r="M90" s="23" t="e">
        <f>MainPlanar!AK90</f>
        <v>#DIV/0!</v>
      </c>
      <c r="N90" s="23">
        <v>2</v>
      </c>
      <c r="O90" s="23">
        <v>4</v>
      </c>
      <c r="P90" s="23">
        <v>6</v>
      </c>
    </row>
    <row r="91" spans="1:16" ht="12">
      <c r="A91" s="31">
        <v>360</v>
      </c>
      <c r="B91" s="23">
        <f>MainPlanar!Q91</f>
        <v>2.279916346914307</v>
      </c>
      <c r="C91" s="23">
        <f>MainPlanar!R91</f>
        <v>2.457562302239444</v>
      </c>
      <c r="D91" s="23">
        <f>MainPlanar!S91</f>
        <v>4.186257575455229</v>
      </c>
      <c r="E91" s="23" t="e">
        <f>MainPlanar!W91</f>
        <v>#DIV/0!</v>
      </c>
      <c r="F91" s="23" t="e">
        <f>MainPlanar!X91</f>
        <v>#DIV/0!</v>
      </c>
      <c r="G91" s="23" t="e">
        <f>MainPlanar!Y91</f>
        <v>#DIV/0!</v>
      </c>
      <c r="H91" s="23" t="e">
        <f>MainPlanar!AC91</f>
        <v>#DIV/0!</v>
      </c>
      <c r="I91" s="23" t="e">
        <f>MainPlanar!AD91</f>
        <v>#DIV/0!</v>
      </c>
      <c r="J91" s="23" t="e">
        <f>MainPlanar!AE91</f>
        <v>#DIV/0!</v>
      </c>
      <c r="K91" s="23" t="e">
        <f>MainPlanar!AI91</f>
        <v>#DIV/0!</v>
      </c>
      <c r="L91" s="23" t="e">
        <f>MainPlanar!AJ91</f>
        <v>#DIV/0!</v>
      </c>
      <c r="M91" s="23" t="e">
        <f>MainPlanar!AK91</f>
        <v>#DIV/0!</v>
      </c>
      <c r="N91" s="23">
        <v>2</v>
      </c>
      <c r="O91" s="23">
        <v>4</v>
      </c>
      <c r="P91" s="23">
        <v>6</v>
      </c>
    </row>
    <row r="92" ht="12">
      <c r="A92" s="33" t="s">
        <v>27</v>
      </c>
    </row>
  </sheetData>
  <mergeCells count="8">
    <mergeCell ref="N16:P16"/>
    <mergeCell ref="N15:P15"/>
    <mergeCell ref="F1:K1"/>
    <mergeCell ref="B16:D16"/>
    <mergeCell ref="B17:D17"/>
    <mergeCell ref="E17:G17"/>
    <mergeCell ref="H17:J17"/>
    <mergeCell ref="K17:M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91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2" bestFit="1" customWidth="1"/>
    <col min="2" max="3" width="9.28125" style="2" bestFit="1" customWidth="1"/>
    <col min="4" max="4" width="7.421875" style="2" bestFit="1" customWidth="1"/>
    <col min="5" max="10" width="8.00390625" style="2" bestFit="1" customWidth="1"/>
    <col min="11" max="11" width="9.8515625" style="2" customWidth="1"/>
    <col min="12" max="16384" width="9.140625" style="2" customWidth="1"/>
  </cols>
  <sheetData>
    <row r="1" spans="1:11" ht="16.5">
      <c r="A1" s="30" t="s">
        <v>90</v>
      </c>
      <c r="B1" s="39" t="str">
        <f>Material!B10</f>
        <v>Calcium formate (II)*</v>
      </c>
      <c r="D1" s="17"/>
      <c r="E1" s="17"/>
      <c r="F1" s="78" t="s">
        <v>65</v>
      </c>
      <c r="G1" s="78"/>
      <c r="H1" s="78"/>
      <c r="I1" s="78"/>
      <c r="J1" s="78"/>
      <c r="K1" s="78"/>
    </row>
    <row r="2" spans="1:11" ht="12">
      <c r="A2" s="1"/>
      <c r="D2" s="17" t="s">
        <v>7</v>
      </c>
      <c r="E2" s="17"/>
      <c r="F2" s="40" t="s">
        <v>4</v>
      </c>
      <c r="G2" s="40" t="s">
        <v>5</v>
      </c>
      <c r="H2" s="40" t="s">
        <v>9</v>
      </c>
      <c r="I2" s="40" t="s">
        <v>10</v>
      </c>
      <c r="J2" s="40" t="s">
        <v>11</v>
      </c>
      <c r="K2" s="40" t="s">
        <v>12</v>
      </c>
    </row>
    <row r="3" spans="4:11" ht="12">
      <c r="D3" s="17" t="s">
        <v>8</v>
      </c>
      <c r="E3" s="17"/>
      <c r="F3" s="17">
        <f>Material!C10</f>
        <v>4.92</v>
      </c>
      <c r="G3" s="17">
        <f>Material!D10</f>
        <v>2.48</v>
      </c>
      <c r="H3" s="17">
        <f>Material!E10</f>
        <v>2.45</v>
      </c>
      <c r="I3" s="17">
        <f>Material!F10</f>
        <v>0</v>
      </c>
      <c r="J3" s="17">
        <f>Material!G10</f>
        <v>0</v>
      </c>
      <c r="K3" s="17">
        <f>Material!H10</f>
        <v>0</v>
      </c>
    </row>
    <row r="4" spans="4:11" ht="12">
      <c r="D4" s="17">
        <f>Main3D!D4</f>
        <v>2020</v>
      </c>
      <c r="E4" s="17"/>
      <c r="F4" s="17"/>
      <c r="G4" s="40" t="s">
        <v>13</v>
      </c>
      <c r="H4" s="40" t="s">
        <v>14</v>
      </c>
      <c r="I4" s="40" t="s">
        <v>15</v>
      </c>
      <c r="J4" s="40" t="s">
        <v>16</v>
      </c>
      <c r="K4" s="40" t="s">
        <v>17</v>
      </c>
    </row>
    <row r="5" spans="5:11" ht="12">
      <c r="E5" s="17"/>
      <c r="F5" s="17"/>
      <c r="G5" s="17">
        <f>Material!I10</f>
        <v>2.44</v>
      </c>
      <c r="H5" s="17">
        <f>Material!J10</f>
        <v>1.45</v>
      </c>
      <c r="I5" s="17">
        <f>Material!K10</f>
        <v>0</v>
      </c>
      <c r="J5" s="17">
        <f>Material!L10</f>
        <v>0</v>
      </c>
      <c r="K5" s="17">
        <f>Material!M10</f>
        <v>0</v>
      </c>
    </row>
    <row r="6" spans="1:11" ht="12">
      <c r="A6" s="3"/>
      <c r="B6" s="3"/>
      <c r="C6" s="3"/>
      <c r="E6" s="17"/>
      <c r="F6" s="17"/>
      <c r="G6" s="17"/>
      <c r="H6" s="40" t="s">
        <v>18</v>
      </c>
      <c r="I6" s="40" t="s">
        <v>19</v>
      </c>
      <c r="J6" s="40" t="s">
        <v>20</v>
      </c>
      <c r="K6" s="40" t="s">
        <v>21</v>
      </c>
    </row>
    <row r="7" spans="4:11" ht="12">
      <c r="D7" s="17"/>
      <c r="E7" s="17"/>
      <c r="F7" s="17"/>
      <c r="G7" s="17"/>
      <c r="H7" s="17">
        <f>Material!N10</f>
        <v>3.54</v>
      </c>
      <c r="I7" s="17">
        <f>Material!O10</f>
        <v>0</v>
      </c>
      <c r="J7" s="17">
        <f>Material!P10</f>
        <v>0</v>
      </c>
      <c r="K7" s="17">
        <f>Material!Q10</f>
        <v>0</v>
      </c>
    </row>
    <row r="8" spans="1:11" ht="12">
      <c r="A8" s="1" t="s">
        <v>66</v>
      </c>
      <c r="D8" s="17"/>
      <c r="E8" s="17"/>
      <c r="F8" s="17"/>
      <c r="G8" s="17"/>
      <c r="H8" s="17"/>
      <c r="I8" s="40" t="s">
        <v>6</v>
      </c>
      <c r="J8" s="40" t="s">
        <v>22</v>
      </c>
      <c r="K8" s="40" t="s">
        <v>23</v>
      </c>
    </row>
    <row r="9" spans="4:11" ht="12">
      <c r="D9" s="17"/>
      <c r="E9" s="17"/>
      <c r="F9" s="17"/>
      <c r="G9" s="17"/>
      <c r="H9" s="17"/>
      <c r="I9" s="17">
        <f>Material!R10</f>
        <v>1.05</v>
      </c>
      <c r="J9" s="17">
        <f>Material!S10</f>
        <v>0</v>
      </c>
      <c r="K9" s="17">
        <f>Material!T10</f>
        <v>0</v>
      </c>
    </row>
    <row r="10" spans="1:11" ht="12">
      <c r="A10" s="5" t="s">
        <v>48</v>
      </c>
      <c r="B10" s="2" t="s">
        <v>49</v>
      </c>
      <c r="C10" s="2" t="s">
        <v>50</v>
      </c>
      <c r="D10" s="41" t="s">
        <v>35</v>
      </c>
      <c r="E10" s="17"/>
      <c r="F10" s="41">
        <v>0</v>
      </c>
      <c r="G10" s="17"/>
      <c r="H10" s="17"/>
      <c r="I10" s="17"/>
      <c r="J10" s="40" t="s">
        <v>24</v>
      </c>
      <c r="K10" s="40" t="s">
        <v>25</v>
      </c>
    </row>
    <row r="11" spans="1:11" ht="12">
      <c r="A11" s="5" t="s">
        <v>49</v>
      </c>
      <c r="B11" s="2" t="s">
        <v>52</v>
      </c>
      <c r="C11" s="2" t="s">
        <v>51</v>
      </c>
      <c r="D11" s="41" t="s">
        <v>36</v>
      </c>
      <c r="E11" s="42" t="s">
        <v>38</v>
      </c>
      <c r="F11" s="41">
        <v>0</v>
      </c>
      <c r="G11" s="17"/>
      <c r="H11" s="17"/>
      <c r="I11" s="17"/>
      <c r="J11" s="17">
        <f>Material!U10</f>
        <v>1.22</v>
      </c>
      <c r="K11" s="17">
        <f>Material!V10</f>
        <v>0</v>
      </c>
    </row>
    <row r="12" spans="1:11" ht="12">
      <c r="A12" s="5" t="s">
        <v>50</v>
      </c>
      <c r="B12" s="2" t="s">
        <v>51</v>
      </c>
      <c r="C12" s="2" t="s">
        <v>53</v>
      </c>
      <c r="D12" s="41" t="s">
        <v>37</v>
      </c>
      <c r="E12" s="17"/>
      <c r="F12" s="41">
        <v>0</v>
      </c>
      <c r="G12" s="17"/>
      <c r="H12" s="17"/>
      <c r="I12" s="17"/>
      <c r="J12" s="17"/>
      <c r="K12" s="40" t="s">
        <v>26</v>
      </c>
    </row>
    <row r="13" spans="4:11" ht="12">
      <c r="D13" s="17"/>
      <c r="E13" s="17"/>
      <c r="F13" s="17"/>
      <c r="G13" s="17"/>
      <c r="H13" s="17"/>
      <c r="I13" s="17"/>
      <c r="J13" s="17"/>
      <c r="K13" s="17">
        <f>Material!W10</f>
        <v>2.82</v>
      </c>
    </row>
    <row r="14" ht="12">
      <c r="A14" s="12"/>
    </row>
    <row r="15" spans="1:11" ht="12">
      <c r="A15" s="12"/>
      <c r="E15" s="9"/>
      <c r="F15" s="9"/>
      <c r="G15" s="9"/>
      <c r="H15" s="9"/>
      <c r="I15" s="9"/>
      <c r="J15" s="9"/>
      <c r="K15" s="9"/>
    </row>
    <row r="16" spans="2:13" ht="12">
      <c r="B16" s="77" t="s">
        <v>56</v>
      </c>
      <c r="C16" s="77"/>
      <c r="D16" s="77"/>
      <c r="E16" s="24"/>
      <c r="F16" s="24"/>
      <c r="G16" s="24"/>
      <c r="H16" s="24"/>
      <c r="I16" s="24"/>
      <c r="J16" s="24"/>
      <c r="K16" s="24"/>
      <c r="L16" s="23"/>
      <c r="M16" s="23"/>
    </row>
    <row r="17" spans="1:16" ht="12">
      <c r="A17" s="22" t="s">
        <v>72</v>
      </c>
      <c r="B17" s="77" t="s">
        <v>67</v>
      </c>
      <c r="C17" s="77"/>
      <c r="D17" s="77"/>
      <c r="E17" s="77" t="s">
        <v>39</v>
      </c>
      <c r="F17" s="77"/>
      <c r="G17" s="77"/>
      <c r="H17" s="77" t="s">
        <v>54</v>
      </c>
      <c r="I17" s="77"/>
      <c r="J17" s="77"/>
      <c r="K17" s="77" t="s">
        <v>55</v>
      </c>
      <c r="L17" s="77"/>
      <c r="M17" s="77"/>
      <c r="N17" s="11"/>
      <c r="O17" s="11"/>
      <c r="P17" s="11"/>
    </row>
    <row r="18" spans="1:13" ht="12">
      <c r="A18" s="22" t="s">
        <v>57</v>
      </c>
      <c r="B18" s="23" t="s">
        <v>62</v>
      </c>
      <c r="C18" s="23" t="s">
        <v>63</v>
      </c>
      <c r="D18" s="23" t="s">
        <v>64</v>
      </c>
      <c r="E18" s="23" t="s">
        <v>45</v>
      </c>
      <c r="F18" s="23" t="s">
        <v>46</v>
      </c>
      <c r="G18" s="23" t="s">
        <v>47</v>
      </c>
      <c r="H18" s="23" t="s">
        <v>45</v>
      </c>
      <c r="I18" s="23" t="s">
        <v>46</v>
      </c>
      <c r="J18" s="23" t="s">
        <v>47</v>
      </c>
      <c r="K18" s="23" t="s">
        <v>45</v>
      </c>
      <c r="L18" s="23" t="s">
        <v>46</v>
      </c>
      <c r="M18" s="23" t="s">
        <v>47</v>
      </c>
    </row>
    <row r="19" spans="1:13" ht="12">
      <c r="A19" s="22">
        <v>0</v>
      </c>
      <c r="B19" s="23">
        <f>Main3D!Q19</f>
        <v>2.279916346914307</v>
      </c>
      <c r="C19" s="23">
        <f>Main3D!R19</f>
        <v>2.457562302239444</v>
      </c>
      <c r="D19" s="23">
        <f>Main3D!S19</f>
        <v>4.186257575455229</v>
      </c>
      <c r="E19" s="23">
        <f>Main3D!W19</f>
        <v>-8.093745080056009E-32</v>
      </c>
      <c r="F19" s="23">
        <f>Main3D!X19</f>
        <v>-6.047636364507583E-10</v>
      </c>
      <c r="G19" s="23">
        <f>Main3D!Y19</f>
        <v>1</v>
      </c>
      <c r="H19" s="23">
        <f>Main3D!AC19</f>
        <v>-5.4961923011445506E-31</v>
      </c>
      <c r="I19" s="23">
        <f>Main3D!AD19</f>
        <v>-6.182235486578864E-20</v>
      </c>
      <c r="J19" s="23">
        <f>Main3D!AE19</f>
        <v>1</v>
      </c>
      <c r="K19" s="23">
        <f>Main3D!AI19</f>
        <v>-1.0865918293811767E-23</v>
      </c>
      <c r="L19" s="23">
        <f>Main3D!AJ19</f>
        <v>-1.1263218377145801E-07</v>
      </c>
      <c r="M19" s="23">
        <f>Main3D!AK19</f>
        <v>0.9999999999999937</v>
      </c>
    </row>
    <row r="20" spans="1:13" ht="12">
      <c r="A20" s="22">
        <v>5</v>
      </c>
      <c r="B20" s="23">
        <f>Main3D!Q20</f>
        <v>2.2707316652460037</v>
      </c>
      <c r="C20" s="23">
        <f>Main3D!R20</f>
        <v>2.469771969479138</v>
      </c>
      <c r="D20" s="23">
        <f>Main3D!S20</f>
        <v>4.186309196246253</v>
      </c>
      <c r="E20" s="23">
        <f>Main3D!W20</f>
        <v>3.957174545018644E-18</v>
      </c>
      <c r="F20" s="23">
        <f>Main3D!X20</f>
        <v>-0.99619015442232</v>
      </c>
      <c r="G20" s="23">
        <f>Main3D!Y20</f>
        <v>0.08720766154435276</v>
      </c>
      <c r="H20" s="23">
        <f>Main3D!AC20</f>
        <v>-2.6203634090533526E-21</v>
      </c>
      <c r="I20" s="23">
        <f>Main3D!AD20</f>
        <v>-6.823182468248018E-11</v>
      </c>
      <c r="J20" s="23">
        <f>Main3D!AE20</f>
        <v>1</v>
      </c>
      <c r="K20" s="23">
        <f>Main3D!AI20</f>
        <v>-9.76372318229486E-17</v>
      </c>
      <c r="L20" s="23">
        <f>Main3D!AJ20</f>
        <v>-0.9999998217765755</v>
      </c>
      <c r="M20" s="23">
        <f>Main3D!AK20</f>
        <v>0.0005970316718345065</v>
      </c>
    </row>
    <row r="21" spans="1:13" ht="12">
      <c r="A21" s="22">
        <v>10</v>
      </c>
      <c r="B21" s="23">
        <f>Main3D!Q21</f>
        <v>2.2440541451985623</v>
      </c>
      <c r="C21" s="23">
        <f>Main3D!R21</f>
        <v>2.5056825638494984</v>
      </c>
      <c r="D21" s="23">
        <f>Main3D!S21</f>
        <v>4.186015896097808</v>
      </c>
      <c r="E21" s="23">
        <f>Main3D!W21</f>
        <v>1.2056499510828011E-17</v>
      </c>
      <c r="F21" s="23">
        <f>Main3D!X21</f>
        <v>-0.9850815348693851</v>
      </c>
      <c r="G21" s="23">
        <f>Main3D!Y21</f>
        <v>0.17208826124804816</v>
      </c>
      <c r="H21" s="23">
        <f>Main3D!AC21</f>
        <v>-2.097432146811346E-23</v>
      </c>
      <c r="I21" s="23">
        <f>Main3D!AD21</f>
        <v>-7.368669692435989E-15</v>
      </c>
      <c r="J21" s="23">
        <f>Main3D!AE21</f>
        <v>1</v>
      </c>
      <c r="K21" s="23">
        <f>Main3D!AI21</f>
        <v>-1.0117227835947449E-16</v>
      </c>
      <c r="L21" s="23">
        <f>Main3D!AJ21</f>
        <v>-0.9999977237645754</v>
      </c>
      <c r="M21" s="23">
        <f>Main3D!AK21</f>
        <v>0.0021336507839578955</v>
      </c>
    </row>
    <row r="22" spans="1:13" ht="12">
      <c r="A22" s="22">
        <v>15</v>
      </c>
      <c r="B22" s="23">
        <f>Main3D!Q22</f>
        <v>2.202492089924682</v>
      </c>
      <c r="C22" s="23">
        <f>Main3D!R22</f>
        <v>2.5632415710168654</v>
      </c>
      <c r="D22" s="23">
        <f>Main3D!S22</f>
        <v>4.184138692315862</v>
      </c>
      <c r="E22" s="23">
        <f>Main3D!W22</f>
        <v>1.9691587981731138E-17</v>
      </c>
      <c r="F22" s="23">
        <f>Main3D!X22</f>
        <v>-0.967551961335396</v>
      </c>
      <c r="G22" s="23">
        <f>Main3D!Y22</f>
        <v>0.25267212374147713</v>
      </c>
      <c r="H22" s="23">
        <f>Main3D!AC22</f>
        <v>-2.6839067337545125E-21</v>
      </c>
      <c r="I22" s="23">
        <f>Main3D!AD22</f>
        <v>-1.5479257384106786E-10</v>
      </c>
      <c r="J22" s="23">
        <f>Main3D!AE22</f>
        <v>1</v>
      </c>
      <c r="K22" s="23">
        <f>Main3D!AI22</f>
        <v>-1.072128650308281E-16</v>
      </c>
      <c r="L22" s="23">
        <f>Main3D!AJ22</f>
        <v>-0.9999791795981777</v>
      </c>
      <c r="M22" s="23">
        <f>Main3D!AK22</f>
        <v>0.006452935003191631</v>
      </c>
    </row>
    <row r="23" spans="1:13" ht="12">
      <c r="A23" s="22">
        <v>20</v>
      </c>
      <c r="B23" s="23">
        <f>Main3D!Q23</f>
        <v>2.1499797659828555</v>
      </c>
      <c r="C23" s="23">
        <f>Main3D!R23</f>
        <v>2.639348544553355</v>
      </c>
      <c r="D23" s="23">
        <f>Main3D!S23</f>
        <v>4.178917514969394</v>
      </c>
      <c r="E23" s="23">
        <f>Main3D!W23</f>
        <v>2.5731256060223257E-17</v>
      </c>
      <c r="F23" s="23">
        <f>Main3D!X23</f>
        <v>-0.9447159152415637</v>
      </c>
      <c r="G23" s="23">
        <f>Main3D!Y23</f>
        <v>0.32788998076991394</v>
      </c>
      <c r="H23" s="23">
        <f>Main3D!AC23</f>
        <v>-1.7036533155636955E-23</v>
      </c>
      <c r="I23" s="23">
        <f>Main3D!AD23</f>
        <v>-7.343514159649181E-15</v>
      </c>
      <c r="J23" s="23">
        <f>Main3D!AE23</f>
        <v>1</v>
      </c>
      <c r="K23" s="23">
        <f>Main3D!AI23</f>
        <v>-1.1601926825051674E-16</v>
      </c>
      <c r="L23" s="23">
        <f>Main3D!AJ23</f>
        <v>-0.9998503497921631</v>
      </c>
      <c r="M23" s="23">
        <f>Main3D!AK23</f>
        <v>0.01729965376789412</v>
      </c>
    </row>
    <row r="24" spans="1:13" ht="12">
      <c r="A24" s="22">
        <v>25</v>
      </c>
      <c r="B24" s="23">
        <f>Main3D!Q24</f>
        <v>2.0915518901794075</v>
      </c>
      <c r="C24" s="23">
        <f>Main3D!R24</f>
        <v>2.7302637700465517</v>
      </c>
      <c r="D24" s="23">
        <f>Main3D!S24</f>
        <v>4.168400082617509</v>
      </c>
      <c r="E24" s="23">
        <f>Main3D!W24</f>
        <v>3.052763824932041E-17</v>
      </c>
      <c r="F24" s="23">
        <f>Main3D!X24</f>
        <v>-0.9176762656017233</v>
      </c>
      <c r="G24" s="23">
        <f>Main3D!Y24</f>
        <v>0.39732892111105544</v>
      </c>
      <c r="H24" s="23">
        <f>Main3D!AC24</f>
        <v>-3.1177980716443625E-21</v>
      </c>
      <c r="I24" s="23">
        <f>Main3D!AD24</f>
        <v>-2.7750085228312125E-10</v>
      </c>
      <c r="J24" s="23">
        <f>Main3D!AE24</f>
        <v>1</v>
      </c>
      <c r="K24" s="23">
        <f>Main3D!AI24</f>
        <v>-1.2800323197800716E-16</v>
      </c>
      <c r="L24" s="23">
        <f>Main3D!AJ24</f>
        <v>-0.999130835148168</v>
      </c>
      <c r="M24" s="23">
        <f>Main3D!AK24</f>
        <v>0.04168422070909216</v>
      </c>
    </row>
    <row r="25" spans="1:13" ht="12">
      <c r="A25" s="22">
        <v>30</v>
      </c>
      <c r="B25" s="23">
        <f>Main3D!Q25</f>
        <v>2.0329252589786533</v>
      </c>
      <c r="C25" s="23">
        <f>Main3D!R25</f>
        <v>2.831925603856459</v>
      </c>
      <c r="D25" s="23">
        <f>Main3D!S25</f>
        <v>4.150734914819951</v>
      </c>
      <c r="E25" s="23">
        <f>Main3D!W25</f>
        <v>3.452702806981024E-17</v>
      </c>
      <c r="F25" s="23">
        <f>Main3D!X25</f>
        <v>-0.8872970071084227</v>
      </c>
      <c r="G25" s="23">
        <f>Main3D!Y25</f>
        <v>0.4611984618105698</v>
      </c>
      <c r="H25" s="23">
        <f>Main3D!AC25</f>
        <v>-4.1155337829361526E-23</v>
      </c>
      <c r="I25" s="23">
        <f>Main3D!AD25</f>
        <v>-5.306988104124567E-14</v>
      </c>
      <c r="J25" s="23">
        <f>Main3D!AE25</f>
        <v>1</v>
      </c>
      <c r="K25" s="23">
        <f>Main3D!AI25</f>
        <v>-1.4363719027769478E-16</v>
      </c>
      <c r="L25" s="23">
        <f>Main3D!AJ25</f>
        <v>-0.9957393190303936</v>
      </c>
      <c r="M25" s="23">
        <f>Main3D!AK25</f>
        <v>0.09221284366555463</v>
      </c>
    </row>
    <row r="26" spans="1:13" ht="12">
      <c r="A26" s="22">
        <v>35</v>
      </c>
      <c r="B26" s="23">
        <f>Main3D!Q26</f>
        <v>1.9800760578254755</v>
      </c>
      <c r="C26" s="23">
        <f>Main3D!R26</f>
        <v>2.940317122509069</v>
      </c>
      <c r="D26" s="23">
        <f>Main3D!S26</f>
        <v>4.124383947035089</v>
      </c>
      <c r="E26" s="23">
        <f>Main3D!W26</f>
        <v>3.800378185312372E-17</v>
      </c>
      <c r="F26" s="23">
        <f>Main3D!X26</f>
        <v>-0.8540916939128145</v>
      </c>
      <c r="G26" s="23">
        <f>Main3D!Y26</f>
        <v>0.5201224647995308</v>
      </c>
      <c r="H26" s="23">
        <f>Main3D!AC26</f>
        <v>-9.39590483486444E-26</v>
      </c>
      <c r="I26" s="23">
        <f>Main3D!AD26</f>
        <v>-2.9771077421060616E-19</v>
      </c>
      <c r="J26" s="23">
        <f>Main3D!AE26</f>
        <v>1</v>
      </c>
      <c r="K26" s="23">
        <f>Main3D!AI26</f>
        <v>-1.6274504728010286E-16</v>
      </c>
      <c r="L26" s="23">
        <f>Main3D!AJ26</f>
        <v>-0.9816461831980565</v>
      </c>
      <c r="M26" s="23">
        <f>Main3D!AK26</f>
        <v>0.19071122413924071</v>
      </c>
    </row>
    <row r="27" spans="1:13" ht="12">
      <c r="A27" s="22">
        <v>40</v>
      </c>
      <c r="B27" s="23">
        <f>Main3D!Q27</f>
        <v>1.9388043271780722</v>
      </c>
      <c r="C27" s="23">
        <f>Main3D!R27</f>
        <v>3.0516038101021437</v>
      </c>
      <c r="D27" s="23">
        <f>Main3D!S27</f>
        <v>4.08825747396083</v>
      </c>
      <c r="E27" s="23">
        <f>Main3D!W27</f>
        <v>4.108781412954418E-17</v>
      </c>
      <c r="F27" s="23">
        <f>Main3D!X27</f>
        <v>-0.8182009794365125</v>
      </c>
      <c r="G27" s="23">
        <f>Main3D!Y27</f>
        <v>0.5749323066667341</v>
      </c>
      <c r="H27" s="23">
        <f>Main3D!AC27</f>
        <v>-4.915022672841667E-23</v>
      </c>
      <c r="I27" s="23">
        <f>Main3D!AD27</f>
        <v>-8.647896228035317E-14</v>
      </c>
      <c r="J27" s="23">
        <f>Main3D!AE27</f>
        <v>1</v>
      </c>
      <c r="K27" s="23">
        <f>Main3D!AI27</f>
        <v>-1.8133307942254886E-16</v>
      </c>
      <c r="L27" s="23">
        <f>Main3D!AJ27</f>
        <v>-0.9298926946655544</v>
      </c>
      <c r="M27" s="23">
        <f>Main3D!AK27</f>
        <v>0.3678309073577615</v>
      </c>
    </row>
    <row r="28" spans="1:13" ht="12">
      <c r="A28" s="22">
        <v>45</v>
      </c>
      <c r="B28" s="23">
        <f>Main3D!Q28</f>
        <v>1.9141311736305977</v>
      </c>
      <c r="C28" s="23">
        <f>Main3D!R28</f>
        <v>3.1622776601683795</v>
      </c>
      <c r="D28" s="23">
        <f>Main3D!S28</f>
        <v>4.041794384940377</v>
      </c>
      <c r="E28" s="23">
        <f>Main3D!W28</f>
        <v>4.380381262113165E-17</v>
      </c>
      <c r="F28" s="23">
        <f>Main3D!X28</f>
        <v>-0.7793785288838686</v>
      </c>
      <c r="G28" s="23">
        <f>Main3D!Y28</f>
        <v>0.6265533566383766</v>
      </c>
      <c r="H28" s="23">
        <f>Main3D!AC28</f>
        <v>0</v>
      </c>
      <c r="I28" s="23">
        <f>Main3D!AD28</f>
        <v>0</v>
      </c>
      <c r="J28" s="23">
        <f>Main3D!AE28</f>
        <v>1</v>
      </c>
      <c r="K28" s="23">
        <f>Main3D!AI28</f>
        <v>-1.8391441532150752E-16</v>
      </c>
      <c r="L28" s="23">
        <f>Main3D!AJ28</f>
        <v>-0.7793785288838693</v>
      </c>
      <c r="M28" s="23">
        <f>Main3D!AK28</f>
        <v>0.6265533566383759</v>
      </c>
    </row>
    <row r="29" spans="1:13" ht="12">
      <c r="A29" s="22">
        <v>50</v>
      </c>
      <c r="B29" s="23">
        <f>Main3D!Q29</f>
        <v>1.9096335721890696</v>
      </c>
      <c r="C29" s="23">
        <f>Main3D!R29</f>
        <v>3.269206880081336</v>
      </c>
      <c r="D29" s="23">
        <f>Main3D!S29</f>
        <v>3.985033903689636</v>
      </c>
      <c r="E29" s="23">
        <f>Main3D!W29</f>
        <v>4.609032757758972E-17</v>
      </c>
      <c r="F29" s="23">
        <f>Main3D!X29</f>
        <v>-0.7369672996540318</v>
      </c>
      <c r="G29" s="23">
        <f>Main3D!Y29</f>
        <v>0.6759283980131656</v>
      </c>
      <c r="H29" s="23">
        <f>Main3D!AC29</f>
        <v>4.556255572971446E-23</v>
      </c>
      <c r="I29" s="23">
        <f>Main3D!AD29</f>
        <v>-8.194963452369926E-14</v>
      </c>
      <c r="J29" s="23">
        <f>Main3D!AE29</f>
        <v>1</v>
      </c>
      <c r="K29" s="23">
        <f>Main3D!AI29</f>
        <v>-1.5127217022273805E-16</v>
      </c>
      <c r="L29" s="23">
        <f>Main3D!AJ29</f>
        <v>-0.5100808872088932</v>
      </c>
      <c r="M29" s="23">
        <f>Main3D!AK29</f>
        <v>0.8601264375103165</v>
      </c>
    </row>
    <row r="30" spans="1:13" ht="12">
      <c r="A30" s="22">
        <v>55</v>
      </c>
      <c r="B30" s="23">
        <f>Main3D!Q30</f>
        <v>1.9268274376890522</v>
      </c>
      <c r="C30" s="23">
        <f>Main3D!R30</f>
        <v>3.3696491227604226</v>
      </c>
      <c r="D30" s="23">
        <f>Main3D!S30</f>
        <v>3.918685473386296</v>
      </c>
      <c r="E30" s="23">
        <f>Main3D!W30</f>
        <v>4.779388053037591E-17</v>
      </c>
      <c r="F30" s="23">
        <f>Main3D!X30</f>
        <v>-0.6898313290672082</v>
      </c>
      <c r="G30" s="23">
        <f>Main3D!Y30</f>
        <v>0.7239701219231143</v>
      </c>
      <c r="H30" s="23">
        <f>Main3D!AC30</f>
        <v>2.0980994031047793E-25</v>
      </c>
      <c r="I30" s="23">
        <f>Main3D!AD30</f>
        <v>-1.8235175534693133E-18</v>
      </c>
      <c r="J30" s="23">
        <f>Main3D!AE30</f>
        <v>1</v>
      </c>
      <c r="K30" s="23">
        <f>Main3D!AI30</f>
        <v>-9.955899004157555E-17</v>
      </c>
      <c r="L30" s="23">
        <f>Main3D!AJ30</f>
        <v>-0.25278031545032237</v>
      </c>
      <c r="M30" s="23">
        <f>Main3D!AK30</f>
        <v>0.9675237010641318</v>
      </c>
    </row>
    <row r="31" spans="1:13" ht="12">
      <c r="A31" s="22">
        <v>60</v>
      </c>
      <c r="B31" s="23">
        <f>Main3D!Q31</f>
        <v>1.9647732283533266</v>
      </c>
      <c r="C31" s="23">
        <f>Main3D!R31</f>
        <v>3.461241003328294</v>
      </c>
      <c r="D31" s="23">
        <f>Main3D!S31</f>
        <v>3.844252857924408</v>
      </c>
      <c r="E31" s="23">
        <f>Main3D!W31</f>
        <v>4.863991840075061E-17</v>
      </c>
      <c r="F31" s="23">
        <f>Main3D!X31</f>
        <v>-0.6362234382223251</v>
      </c>
      <c r="G31" s="23">
        <f>Main3D!Y31</f>
        <v>0.7715048519980696</v>
      </c>
      <c r="H31" s="23">
        <f>Main3D!AC31</f>
        <v>1.4759022796235819E-22</v>
      </c>
      <c r="I31" s="23">
        <f>Main3D!AD31</f>
        <v>-9.54698900768764E-13</v>
      </c>
      <c r="J31" s="23">
        <f>Main3D!AE31</f>
        <v>1</v>
      </c>
      <c r="K31" s="23">
        <f>Main3D!AI31</f>
        <v>-5.580369078175061E-17</v>
      </c>
      <c r="L31" s="23">
        <f>Main3D!AJ31</f>
        <v>-0.09745900538356733</v>
      </c>
      <c r="M31" s="23">
        <f>Main3D!AK31</f>
        <v>0.9952395401458113</v>
      </c>
    </row>
    <row r="32" spans="1:13" ht="12">
      <c r="A32" s="22">
        <v>65</v>
      </c>
      <c r="B32" s="23">
        <f>Main3D!Q32</f>
        <v>2.0199869344806194</v>
      </c>
      <c r="C32" s="23">
        <f>Main3D!R32</f>
        <v>3.541989933197842</v>
      </c>
      <c r="D32" s="23">
        <f>Main3D!S32</f>
        <v>3.764242332429411</v>
      </c>
      <c r="E32" s="23">
        <f>Main3D!W32</f>
        <v>4.818077582565325E-17</v>
      </c>
      <c r="F32" s="23">
        <f>Main3D!X32</f>
        <v>-0.5735831358899747</v>
      </c>
      <c r="G32" s="23">
        <f>Main3D!Y32</f>
        <v>0.8191473531805025</v>
      </c>
      <c r="H32" s="23">
        <f>Main3D!AC32</f>
        <v>1.1748637137395348E-23</v>
      </c>
      <c r="I32" s="23">
        <f>Main3D!AD32</f>
        <v>-6.519476508616936E-15</v>
      </c>
      <c r="J32" s="23">
        <f>Main3D!AE32</f>
        <v>1</v>
      </c>
      <c r="K32" s="23">
        <f>Main3D!AI32</f>
        <v>-2.566309051152811E-17</v>
      </c>
      <c r="L32" s="23">
        <f>Main3D!AJ32</f>
        <v>-0.02575610662951505</v>
      </c>
      <c r="M32" s="23">
        <f>Main3D!AK32</f>
        <v>0.9996682564587559</v>
      </c>
    </row>
    <row r="33" spans="1:13" ht="12">
      <c r="A33" s="22">
        <v>70</v>
      </c>
      <c r="B33" s="23">
        <f>Main3D!Q33</f>
        <v>2.08656855996209</v>
      </c>
      <c r="C33" s="23">
        <f>Main3D!R33</f>
        <v>3.610235795621423</v>
      </c>
      <c r="D33" s="23">
        <f>Main3D!S33</f>
        <v>3.682454042568606</v>
      </c>
      <c r="E33" s="23">
        <f>Main3D!W33</f>
        <v>4.5729537687134486E-17</v>
      </c>
      <c r="F33" s="23">
        <f>Main3D!X33</f>
        <v>-0.4983169309941349</v>
      </c>
      <c r="G33" s="23">
        <f>Main3D!Y33</f>
        <v>0.8669949459394712</v>
      </c>
      <c r="H33" s="23">
        <f>Main3D!AC33</f>
        <v>4.435940286816614E-22</v>
      </c>
      <c r="I33" s="23">
        <f>Main3D!AD33</f>
        <v>-1.037513585384897E-11</v>
      </c>
      <c r="J33" s="23">
        <f>Main3D!AE33</f>
        <v>1</v>
      </c>
      <c r="K33" s="23">
        <f>Main3D!AI33</f>
        <v>-6.5246984282053935E-18</v>
      </c>
      <c r="L33" s="23">
        <f>Main3D!AJ33</f>
        <v>-0.0021156805569024356</v>
      </c>
      <c r="M33" s="23">
        <f>Main3D!AK33</f>
        <v>0.9999977619453861</v>
      </c>
    </row>
    <row r="34" spans="1:13" ht="12">
      <c r="A34" s="22">
        <v>75</v>
      </c>
      <c r="B34" s="23">
        <f>Main3D!Q34</f>
        <v>2.1563710717812894</v>
      </c>
      <c r="C34" s="23">
        <f>Main3D!R34</f>
        <v>3.60443684812544</v>
      </c>
      <c r="D34" s="23">
        <f>Main3D!S34</f>
        <v>3.664670668244617</v>
      </c>
      <c r="E34" s="23">
        <f>Main3D!W34</f>
        <v>4.0330714810749164E-17</v>
      </c>
      <c r="F34" s="23">
        <f>Main3D!X34</f>
        <v>-0.40581298957766127</v>
      </c>
      <c r="G34" s="23">
        <f>Main3D!Y34</f>
        <v>0.9139561354299456</v>
      </c>
      <c r="H34" s="23">
        <f>Main3D!AC34</f>
        <v>4.091624687687745E-18</v>
      </c>
      <c r="I34" s="23">
        <f>Main3D!AD34</f>
        <v>-0.001104212050732537</v>
      </c>
      <c r="J34" s="23">
        <f>Main3D!AE34</f>
        <v>0.9999993903576877</v>
      </c>
      <c r="K34" s="23">
        <f>Main3D!AI34</f>
        <v>-7.20499077936037E-23</v>
      </c>
      <c r="L34" s="23">
        <f>Main3D!AJ34</f>
        <v>-3.2636883716701804E-13</v>
      </c>
      <c r="M34" s="23">
        <f>Main3D!AK34</f>
        <v>1</v>
      </c>
    </row>
    <row r="35" spans="1:13" ht="12">
      <c r="A35" s="22">
        <v>80</v>
      </c>
      <c r="B35" s="23">
        <f>Main3D!Q35</f>
        <v>2.2192118910823293</v>
      </c>
      <c r="C35" s="23">
        <f>Main3D!R35</f>
        <v>3.5378697990448313</v>
      </c>
      <c r="D35" s="23">
        <f>Main3D!S35</f>
        <v>3.7042617813877894</v>
      </c>
      <c r="E35" s="23">
        <f>Main3D!W35</f>
        <v>3.093337886555649E-17</v>
      </c>
      <c r="F35" s="23">
        <f>Main3D!X35</f>
        <v>-0.29144059936465827</v>
      </c>
      <c r="G35" s="23">
        <f>Main3D!Y35</f>
        <v>0.9565889279319351</v>
      </c>
      <c r="H35" s="23">
        <f>Main3D!AC35</f>
        <v>7.667207751606655E-18</v>
      </c>
      <c r="I35" s="23">
        <f>Main3D!AD35</f>
        <v>-0.005717154764277109</v>
      </c>
      <c r="J35" s="23">
        <f>Main3D!AE35</f>
        <v>0.9999836569371527</v>
      </c>
      <c r="K35" s="23">
        <f>Main3D!AI35</f>
        <v>-2.7920324019408582E-24</v>
      </c>
      <c r="L35" s="23">
        <f>Main3D!AJ35</f>
        <v>-6.65871276856742E-16</v>
      </c>
      <c r="M35" s="23">
        <f>Main3D!AK35</f>
        <v>1</v>
      </c>
    </row>
    <row r="36" spans="1:13" ht="12">
      <c r="A36" s="22">
        <v>85</v>
      </c>
      <c r="B36" s="23">
        <f>Main3D!Q36</f>
        <v>2.2637079962508246</v>
      </c>
      <c r="C36" s="23">
        <f>Main3D!R36</f>
        <v>3.492022167285886</v>
      </c>
      <c r="D36" s="23">
        <f>Main3D!S36</f>
        <v>3.7283073776395708</v>
      </c>
      <c r="E36" s="23">
        <f>Main3D!W36</f>
        <v>1.7070223055459636E-17</v>
      </c>
      <c r="F36" s="23">
        <f>Main3D!X36</f>
        <v>-0.15382209366941962</v>
      </c>
      <c r="G36" s="23">
        <f>Main3D!Y36</f>
        <v>0.9880985596078745</v>
      </c>
      <c r="H36" s="23">
        <f>Main3D!AC36</f>
        <v>5.549703127070349E-18</v>
      </c>
      <c r="I36" s="23">
        <f>Main3D!AD36</f>
        <v>-0.005882950219538647</v>
      </c>
      <c r="J36" s="23">
        <f>Main3D!AE36</f>
        <v>0.9999826952986308</v>
      </c>
      <c r="K36" s="23">
        <f>Main3D!AI36</f>
        <v>-1.6809584375727927E-22</v>
      </c>
      <c r="L36" s="23">
        <f>Main3D!AJ36</f>
        <v>-4.498905543672302E-12</v>
      </c>
      <c r="M36" s="23">
        <f>Main3D!AK36</f>
        <v>1</v>
      </c>
    </row>
    <row r="37" spans="1:13" ht="12">
      <c r="A37" s="22">
        <v>90</v>
      </c>
      <c r="B37" s="23">
        <f>Main3D!Q37</f>
        <v>2.279916615078811</v>
      </c>
      <c r="C37" s="23">
        <f>Main3D!R37</f>
        <v>3.4755041167548075</v>
      </c>
      <c r="D37" s="23">
        <f>Main3D!S37</f>
        <v>3.7363638393411445</v>
      </c>
      <c r="E37" s="23">
        <f>Main3D!W37</f>
        <v>0</v>
      </c>
      <c r="F37" s="23">
        <f>Main3D!X37</f>
        <v>0</v>
      </c>
      <c r="G37" s="23">
        <f>Main3D!Y37</f>
        <v>1</v>
      </c>
      <c r="H37" s="23">
        <f>Main3D!AC37</f>
        <v>0</v>
      </c>
      <c r="I37" s="23">
        <f>Main3D!AD37</f>
        <v>0</v>
      </c>
      <c r="J37" s="23">
        <f>Main3D!AE37</f>
        <v>1</v>
      </c>
      <c r="K37" s="23">
        <f>Main3D!AI37</f>
        <v>0</v>
      </c>
      <c r="L37" s="23">
        <f>Main3D!AJ37</f>
        <v>0</v>
      </c>
      <c r="M37" s="23">
        <f>Main3D!AK37</f>
        <v>1</v>
      </c>
    </row>
    <row r="38" spans="1:13" ht="12">
      <c r="A38" s="22">
        <v>95</v>
      </c>
      <c r="B38" s="23">
        <f>Main3D!Q38</f>
        <v>2.2813181174730754</v>
      </c>
      <c r="C38" s="23">
        <f>Main3D!R38</f>
        <v>3.254121501468963</v>
      </c>
      <c r="D38" s="23">
        <f>Main3D!S38</f>
        <v>3.9425318356499988</v>
      </c>
      <c r="E38" s="23">
        <f>Main3D!W38</f>
        <v>0</v>
      </c>
      <c r="F38" s="23">
        <f>Main3D!X38</f>
        <v>0</v>
      </c>
      <c r="G38" s="23">
        <f>Main3D!Y38</f>
        <v>1</v>
      </c>
      <c r="H38" s="23">
        <f>Main3D!AC38</f>
        <v>0</v>
      </c>
      <c r="I38" s="23">
        <f>Main3D!AD38</f>
        <v>0</v>
      </c>
      <c r="J38" s="23">
        <f>Main3D!AE38</f>
        <v>1</v>
      </c>
      <c r="K38" s="23">
        <f>Main3D!AI38</f>
        <v>0</v>
      </c>
      <c r="L38" s="23">
        <f>Main3D!AJ38</f>
        <v>0</v>
      </c>
      <c r="M38" s="23">
        <f>Main3D!AK38</f>
        <v>1</v>
      </c>
    </row>
    <row r="39" spans="1:13" ht="12">
      <c r="A39" s="22">
        <v>100</v>
      </c>
      <c r="B39" s="23">
        <f>Main3D!Q39</f>
        <v>2.2854694447205337</v>
      </c>
      <c r="C39" s="23">
        <f>Main3D!R39</f>
        <v>2.9312848436984273</v>
      </c>
      <c r="D39" s="23">
        <f>Main3D!S39</f>
        <v>4.221064307983006</v>
      </c>
      <c r="E39" s="23">
        <f>Main3D!W39</f>
        <v>0</v>
      </c>
      <c r="F39" s="23">
        <f>Main3D!X39</f>
        <v>0</v>
      </c>
      <c r="G39" s="23">
        <f>Main3D!Y39</f>
        <v>1</v>
      </c>
      <c r="H39" s="23">
        <f>Main3D!AC39</f>
        <v>0</v>
      </c>
      <c r="I39" s="23">
        <f>Main3D!AD39</f>
        <v>0</v>
      </c>
      <c r="J39" s="23">
        <f>Main3D!AE39</f>
        <v>1</v>
      </c>
      <c r="K39" s="23">
        <f>Main3D!AI39</f>
        <v>0</v>
      </c>
      <c r="L39" s="23">
        <f>Main3D!AJ39</f>
        <v>0</v>
      </c>
      <c r="M39" s="23">
        <f>Main3D!AK39</f>
        <v>1</v>
      </c>
    </row>
    <row r="40" spans="1:13" ht="12">
      <c r="A40" s="22">
        <v>105</v>
      </c>
      <c r="B40" s="23">
        <f>Main3D!Q40</f>
        <v>2.29224144210249</v>
      </c>
      <c r="C40" s="23">
        <f>Main3D!R40</f>
        <v>2.599625687044976</v>
      </c>
      <c r="D40" s="23">
        <f>Main3D!S40</f>
        <v>4.483744930598052</v>
      </c>
      <c r="E40" s="23">
        <f>Main3D!W40</f>
        <v>0</v>
      </c>
      <c r="F40" s="23">
        <f>Main3D!X40</f>
        <v>0</v>
      </c>
      <c r="G40" s="23">
        <f>Main3D!Y40</f>
        <v>1</v>
      </c>
      <c r="H40" s="23">
        <f>Main3D!AC40</f>
        <v>0</v>
      </c>
      <c r="I40" s="23">
        <f>Main3D!AD40</f>
        <v>0</v>
      </c>
      <c r="J40" s="23">
        <f>Main3D!AE40</f>
        <v>1</v>
      </c>
      <c r="K40" s="23">
        <f>Main3D!AI40</f>
        <v>0</v>
      </c>
      <c r="L40" s="23">
        <f>Main3D!AJ40</f>
        <v>0</v>
      </c>
      <c r="M40" s="23">
        <f>Main3D!AK40</f>
        <v>1</v>
      </c>
    </row>
    <row r="41" spans="1:13" ht="12">
      <c r="A41" s="22">
        <v>110</v>
      </c>
      <c r="B41" s="23">
        <f>Main3D!Q41</f>
        <v>2.276688994454518</v>
      </c>
      <c r="C41" s="23">
        <f>Main3D!R41</f>
        <v>2.3014097028061378</v>
      </c>
      <c r="D41" s="23">
        <f>Main3D!S41</f>
        <v>4.721475235556179</v>
      </c>
      <c r="E41" s="23">
        <f>Main3D!W41</f>
        <v>0</v>
      </c>
      <c r="F41" s="23">
        <f>Main3D!X41</f>
        <v>0</v>
      </c>
      <c r="G41" s="23">
        <f>Main3D!Y41</f>
        <v>1</v>
      </c>
      <c r="H41" s="23">
        <f>Main3D!AC41</f>
        <v>0</v>
      </c>
      <c r="I41" s="23">
        <f>Main3D!AD41</f>
        <v>0</v>
      </c>
      <c r="J41" s="23">
        <f>Main3D!AE41</f>
        <v>1</v>
      </c>
      <c r="K41" s="23">
        <f>Main3D!AI41</f>
        <v>0</v>
      </c>
      <c r="L41" s="23">
        <f>Main3D!AJ41</f>
        <v>0</v>
      </c>
      <c r="M41" s="23">
        <f>Main3D!AK41</f>
        <v>1</v>
      </c>
    </row>
    <row r="42" spans="1:13" ht="12">
      <c r="A42" s="22">
        <v>115</v>
      </c>
      <c r="B42" s="23">
        <f>Main3D!Q42</f>
        <v>1.9808178252772</v>
      </c>
      <c r="C42" s="23">
        <f>Main3D!R42</f>
        <v>2.31264843423003</v>
      </c>
      <c r="D42" s="23">
        <f>Main3D!S42</f>
        <v>4.9303883025271915</v>
      </c>
      <c r="E42" s="23">
        <f>Main3D!W42</f>
        <v>0</v>
      </c>
      <c r="F42" s="23">
        <f>Main3D!X42</f>
        <v>0</v>
      </c>
      <c r="G42" s="23">
        <f>Main3D!Y42</f>
        <v>1</v>
      </c>
      <c r="H42" s="23">
        <f>Main3D!AC42</f>
        <v>0</v>
      </c>
      <c r="I42" s="23">
        <f>Main3D!AD42</f>
        <v>0</v>
      </c>
      <c r="J42" s="23">
        <f>Main3D!AE42</f>
        <v>1</v>
      </c>
      <c r="K42" s="23">
        <f>Main3D!AI42</f>
        <v>0</v>
      </c>
      <c r="L42" s="23">
        <f>Main3D!AJ42</f>
        <v>0</v>
      </c>
      <c r="M42" s="23">
        <f>Main3D!AK42</f>
        <v>1</v>
      </c>
    </row>
    <row r="43" spans="1:13" ht="12">
      <c r="A43" s="22">
        <v>120</v>
      </c>
      <c r="B43" s="23">
        <f>Main3D!Q43</f>
        <v>1.7371463592838143</v>
      </c>
      <c r="C43" s="23">
        <f>Main3D!R43</f>
        <v>2.325600112143364</v>
      </c>
      <c r="D43" s="23">
        <f>Main3D!S43</f>
        <v>5.107957853665501</v>
      </c>
      <c r="E43" s="23">
        <f>Main3D!W43</f>
        <v>0</v>
      </c>
      <c r="F43" s="23">
        <f>Main3D!X43</f>
        <v>0</v>
      </c>
      <c r="G43" s="23">
        <f>Main3D!Y43</f>
        <v>1</v>
      </c>
      <c r="H43" s="23">
        <f>Main3D!AC43</f>
        <v>0</v>
      </c>
      <c r="I43" s="23">
        <f>Main3D!AD43</f>
        <v>0</v>
      </c>
      <c r="J43" s="23">
        <f>Main3D!AE43</f>
        <v>1</v>
      </c>
      <c r="K43" s="23">
        <f>Main3D!AI43</f>
        <v>0</v>
      </c>
      <c r="L43" s="23">
        <f>Main3D!AJ43</f>
        <v>0</v>
      </c>
      <c r="M43" s="23">
        <f>Main3D!AK43</f>
        <v>1</v>
      </c>
    </row>
    <row r="44" spans="1:13" ht="12">
      <c r="A44" s="22">
        <v>125</v>
      </c>
      <c r="B44" s="23">
        <f>Main3D!Q44</f>
        <v>1.5783980529744672</v>
      </c>
      <c r="C44" s="23">
        <f>Main3D!R44</f>
        <v>2.339848823476534</v>
      </c>
      <c r="D44" s="23">
        <f>Main3D!S44</f>
        <v>5.252365926394237</v>
      </c>
      <c r="E44" s="23">
        <f>Main3D!W44</f>
        <v>0</v>
      </c>
      <c r="F44" s="23">
        <f>Main3D!X44</f>
        <v>0</v>
      </c>
      <c r="G44" s="23">
        <f>Main3D!Y44</f>
        <v>1</v>
      </c>
      <c r="H44" s="23">
        <f>Main3D!AC44</f>
        <v>0</v>
      </c>
      <c r="I44" s="23">
        <f>Main3D!AD44</f>
        <v>0</v>
      </c>
      <c r="J44" s="23">
        <f>Main3D!AE44</f>
        <v>1</v>
      </c>
      <c r="K44" s="23">
        <f>Main3D!AI44</f>
        <v>0</v>
      </c>
      <c r="L44" s="23">
        <f>Main3D!AJ44</f>
        <v>0</v>
      </c>
      <c r="M44" s="23">
        <f>Main3D!AK44</f>
        <v>1</v>
      </c>
    </row>
    <row r="45" spans="1:13" ht="12">
      <c r="A45" s="22">
        <v>130</v>
      </c>
      <c r="B45" s="23">
        <f>Main3D!Q45</f>
        <v>1.5354396269756083</v>
      </c>
      <c r="C45" s="23">
        <f>Main3D!R45</f>
        <v>2.3549399367117925</v>
      </c>
      <c r="D45" s="23">
        <f>Main3D!S45</f>
        <v>5.362339402547796</v>
      </c>
      <c r="E45" s="23">
        <f>Main3D!W45</f>
        <v>0</v>
      </c>
      <c r="F45" s="23">
        <f>Main3D!X45</f>
        <v>0</v>
      </c>
      <c r="G45" s="23">
        <f>Main3D!Y45</f>
        <v>1</v>
      </c>
      <c r="H45" s="23">
        <f>Main3D!AC45</f>
        <v>0</v>
      </c>
      <c r="I45" s="23">
        <f>Main3D!AD45</f>
        <v>0</v>
      </c>
      <c r="J45" s="23">
        <f>Main3D!AE45</f>
        <v>1</v>
      </c>
      <c r="K45" s="23">
        <f>Main3D!AI45</f>
        <v>0</v>
      </c>
      <c r="L45" s="23">
        <f>Main3D!AJ45</f>
        <v>0</v>
      </c>
      <c r="M45" s="23">
        <f>Main3D!AK45</f>
        <v>1</v>
      </c>
    </row>
    <row r="46" spans="1:13" ht="12">
      <c r="A46" s="22">
        <v>135</v>
      </c>
      <c r="B46" s="23">
        <f>Main3D!Q46</f>
        <v>1.617414432557288</v>
      </c>
      <c r="C46" s="23">
        <f>Main3D!R46</f>
        <v>2.3704033185822464</v>
      </c>
      <c r="D46" s="23">
        <f>Main3D!S46</f>
        <v>5.4371121360251555</v>
      </c>
      <c r="E46" s="23">
        <f>Main3D!W46</f>
        <v>0</v>
      </c>
      <c r="F46" s="23">
        <f>Main3D!X46</f>
        <v>0</v>
      </c>
      <c r="G46" s="23">
        <f>Main3D!Y46</f>
        <v>1</v>
      </c>
      <c r="H46" s="23">
        <f>Main3D!AC46</f>
        <v>0</v>
      </c>
      <c r="I46" s="23">
        <f>Main3D!AD46</f>
        <v>0</v>
      </c>
      <c r="J46" s="23">
        <f>Main3D!AE46</f>
        <v>1</v>
      </c>
      <c r="K46" s="23">
        <f>Main3D!AI46</f>
        <v>0</v>
      </c>
      <c r="L46" s="23">
        <f>Main3D!AJ46</f>
        <v>0</v>
      </c>
      <c r="M46" s="23">
        <f>Main3D!AK46</f>
        <v>1</v>
      </c>
    </row>
    <row r="47" spans="1:13" ht="12">
      <c r="A47" s="22">
        <v>140</v>
      </c>
      <c r="B47" s="23">
        <f>Main3D!Q47</f>
        <v>1.803529112820645</v>
      </c>
      <c r="C47" s="23">
        <f>Main3D!R47</f>
        <v>2.385766556294034</v>
      </c>
      <c r="D47" s="23">
        <f>Main3D!S47</f>
        <v>5.47644588697729</v>
      </c>
      <c r="E47" s="23">
        <f>Main3D!W47</f>
        <v>0</v>
      </c>
      <c r="F47" s="23">
        <f>Main3D!X47</f>
        <v>0</v>
      </c>
      <c r="G47" s="23">
        <f>Main3D!Y47</f>
        <v>1</v>
      </c>
      <c r="H47" s="23">
        <f>Main3D!AC47</f>
        <v>0</v>
      </c>
      <c r="I47" s="23">
        <f>Main3D!AD47</f>
        <v>0</v>
      </c>
      <c r="J47" s="23">
        <f>Main3D!AE47</f>
        <v>1</v>
      </c>
      <c r="K47" s="23">
        <f>Main3D!AI47</f>
        <v>0</v>
      </c>
      <c r="L47" s="23">
        <f>Main3D!AJ47</f>
        <v>0</v>
      </c>
      <c r="M47" s="23">
        <f>Main3D!AK47</f>
        <v>1</v>
      </c>
    </row>
    <row r="48" spans="1:13" ht="12">
      <c r="A48" s="22">
        <v>145</v>
      </c>
      <c r="B48" s="23">
        <f>Main3D!Q48</f>
        <v>2.059031475317942</v>
      </c>
      <c r="C48" s="23">
        <f>Main3D!R48</f>
        <v>2.400568943422744</v>
      </c>
      <c r="D48" s="23">
        <f>Main3D!S48</f>
        <v>5.480705872975073</v>
      </c>
      <c r="E48" s="23">
        <f>Main3D!W48</f>
        <v>0</v>
      </c>
      <c r="F48" s="23">
        <f>Main3D!X48</f>
        <v>0</v>
      </c>
      <c r="G48" s="23">
        <f>Main3D!Y48</f>
        <v>1</v>
      </c>
      <c r="H48" s="23">
        <f>Main3D!AC48</f>
        <v>0</v>
      </c>
      <c r="I48" s="23">
        <f>Main3D!AD48</f>
        <v>0</v>
      </c>
      <c r="J48" s="23">
        <f>Main3D!AE48</f>
        <v>1</v>
      </c>
      <c r="K48" s="23">
        <f>Main3D!AI48</f>
        <v>0</v>
      </c>
      <c r="L48" s="23">
        <f>Main3D!AJ48</f>
        <v>0</v>
      </c>
      <c r="M48" s="23">
        <f>Main3D!AK48</f>
        <v>1</v>
      </c>
    </row>
    <row r="49" spans="1:13" ht="12">
      <c r="A49" s="22">
        <v>150</v>
      </c>
      <c r="B49" s="23">
        <f>Main3D!Q49</f>
        <v>2.3524258431208813</v>
      </c>
      <c r="C49" s="23">
        <f>Main3D!R49</f>
        <v>2.4143958839754602</v>
      </c>
      <c r="D49" s="23">
        <f>Main3D!S49</f>
        <v>5.451019883200507</v>
      </c>
      <c r="E49" s="23">
        <f>Main3D!W49</f>
        <v>0</v>
      </c>
      <c r="F49" s="23">
        <f>Main3D!X49</f>
        <v>0</v>
      </c>
      <c r="G49" s="23">
        <f>Main3D!Y49</f>
        <v>1</v>
      </c>
      <c r="H49" s="23">
        <f>Main3D!AC49</f>
        <v>0</v>
      </c>
      <c r="I49" s="23">
        <f>Main3D!AD49</f>
        <v>0</v>
      </c>
      <c r="J49" s="23">
        <f>Main3D!AE49</f>
        <v>1</v>
      </c>
      <c r="K49" s="23">
        <f>Main3D!AI49</f>
        <v>0</v>
      </c>
      <c r="L49" s="23">
        <f>Main3D!AJ49</f>
        <v>0</v>
      </c>
      <c r="M49" s="23">
        <f>Main3D!AK49</f>
        <v>1</v>
      </c>
    </row>
    <row r="50" spans="1:13" ht="12">
      <c r="A50" s="22">
        <v>155</v>
      </c>
      <c r="B50" s="23">
        <f>Main3D!Q50</f>
        <v>2.4267861359584724</v>
      </c>
      <c r="C50" s="23">
        <f>Main3D!R50</f>
        <v>2.660125677064442</v>
      </c>
      <c r="D50" s="23">
        <f>Main3D!S50</f>
        <v>5.389598702841635</v>
      </c>
      <c r="E50" s="23">
        <f>Main3D!W50</f>
        <v>0</v>
      </c>
      <c r="F50" s="23">
        <f>Main3D!X50</f>
        <v>0</v>
      </c>
      <c r="G50" s="23">
        <f>Main3D!Y50</f>
        <v>1</v>
      </c>
      <c r="H50" s="23">
        <f>Main3D!AC50</f>
        <v>0</v>
      </c>
      <c r="I50" s="23">
        <f>Main3D!AD50</f>
        <v>0</v>
      </c>
      <c r="J50" s="23">
        <f>Main3D!AE50</f>
        <v>1</v>
      </c>
      <c r="K50" s="23">
        <f>Main3D!AI50</f>
        <v>0</v>
      </c>
      <c r="L50" s="23">
        <f>Main3D!AJ50</f>
        <v>0</v>
      </c>
      <c r="M50" s="23">
        <f>Main3D!AK50</f>
        <v>1</v>
      </c>
    </row>
    <row r="51" spans="1:13" ht="12">
      <c r="A51" s="22">
        <v>160</v>
      </c>
      <c r="B51" s="23">
        <f>Main3D!Q51</f>
        <v>2.4374488824428013</v>
      </c>
      <c r="C51" s="23">
        <f>Main3D!R51</f>
        <v>2.9641825989218513</v>
      </c>
      <c r="D51" s="23">
        <f>Main3D!S51</f>
        <v>5.300404737333425</v>
      </c>
      <c r="E51" s="23">
        <f>Main3D!W51</f>
        <v>0</v>
      </c>
      <c r="F51" s="23">
        <f>Main3D!X51</f>
        <v>0</v>
      </c>
      <c r="G51" s="23">
        <f>Main3D!Y51</f>
        <v>1</v>
      </c>
      <c r="H51" s="23">
        <f>Main3D!AC51</f>
        <v>0</v>
      </c>
      <c r="I51" s="23">
        <f>Main3D!AD51</f>
        <v>0</v>
      </c>
      <c r="J51" s="23">
        <f>Main3D!AE51</f>
        <v>1</v>
      </c>
      <c r="K51" s="23">
        <f>Main3D!AI51</f>
        <v>0</v>
      </c>
      <c r="L51" s="23">
        <f>Main3D!AJ51</f>
        <v>0</v>
      </c>
      <c r="M51" s="23">
        <f>Main3D!AK51</f>
        <v>1</v>
      </c>
    </row>
    <row r="52" spans="1:13" ht="12">
      <c r="A52" s="22">
        <v>165</v>
      </c>
      <c r="B52" s="23">
        <f>Main3D!Q52</f>
        <v>2.446063881303326</v>
      </c>
      <c r="C52" s="23">
        <f>Main3D!R52</f>
        <v>3.2483818057675915</v>
      </c>
      <c r="D52" s="23">
        <f>Main3D!S52</f>
        <v>5.190609697140984</v>
      </c>
      <c r="E52" s="23">
        <f>Main3D!W52</f>
        <v>0</v>
      </c>
      <c r="F52" s="23">
        <f>Main3D!X52</f>
        <v>0</v>
      </c>
      <c r="G52" s="23">
        <f>Main3D!Y52</f>
        <v>1</v>
      </c>
      <c r="H52" s="23">
        <f>Main3D!AC52</f>
        <v>0</v>
      </c>
      <c r="I52" s="23">
        <f>Main3D!AD52</f>
        <v>0</v>
      </c>
      <c r="J52" s="23">
        <f>Main3D!AE52</f>
        <v>1</v>
      </c>
      <c r="K52" s="23">
        <f>Main3D!AI52</f>
        <v>0</v>
      </c>
      <c r="L52" s="23">
        <f>Main3D!AJ52</f>
        <v>0</v>
      </c>
      <c r="M52" s="23">
        <f>Main3D!AK52</f>
        <v>1</v>
      </c>
    </row>
    <row r="53" spans="1:13" ht="12">
      <c r="A53" s="22">
        <v>170</v>
      </c>
      <c r="B53" s="23">
        <f>Main3D!Q53</f>
        <v>2.4523919973393915</v>
      </c>
      <c r="C53" s="23">
        <f>Main3D!R53</f>
        <v>3.4933175786331256</v>
      </c>
      <c r="D53" s="23">
        <f>Main3D!S53</f>
        <v>5.07379158392909</v>
      </c>
      <c r="E53" s="23">
        <f>Main3D!W53</f>
        <v>0</v>
      </c>
      <c r="F53" s="23">
        <f>Main3D!X53</f>
        <v>0</v>
      </c>
      <c r="G53" s="23">
        <f>Main3D!Y53</f>
        <v>1</v>
      </c>
      <c r="H53" s="23">
        <f>Main3D!AC53</f>
        <v>0</v>
      </c>
      <c r="I53" s="23">
        <f>Main3D!AD53</f>
        <v>0</v>
      </c>
      <c r="J53" s="23">
        <f>Main3D!AE53</f>
        <v>1</v>
      </c>
      <c r="K53" s="23">
        <f>Main3D!AI53</f>
        <v>0</v>
      </c>
      <c r="L53" s="23">
        <f>Main3D!AJ53</f>
        <v>0</v>
      </c>
      <c r="M53" s="23">
        <f>Main3D!AK53</f>
        <v>1</v>
      </c>
    </row>
    <row r="54" spans="1:13" ht="12">
      <c r="A54" s="22">
        <v>175</v>
      </c>
      <c r="B54" s="23">
        <f>Main3D!Q54</f>
        <v>2.4562595804593697</v>
      </c>
      <c r="C54" s="23">
        <f>Main3D!R54</f>
        <v>3.6696182264798733</v>
      </c>
      <c r="D54" s="23">
        <f>Main3D!S54</f>
        <v>4.975688336014735</v>
      </c>
      <c r="E54" s="23">
        <f>Main3D!W54</f>
        <v>0</v>
      </c>
      <c r="F54" s="23">
        <f>Main3D!X54</f>
        <v>0</v>
      </c>
      <c r="G54" s="23">
        <f>Main3D!Y54</f>
        <v>1</v>
      </c>
      <c r="H54" s="23">
        <f>Main3D!AC54</f>
        <v>0</v>
      </c>
      <c r="I54" s="23">
        <f>Main3D!AD54</f>
        <v>0</v>
      </c>
      <c r="J54" s="23">
        <f>Main3D!AE54</f>
        <v>1</v>
      </c>
      <c r="K54" s="23">
        <f>Main3D!AI54</f>
        <v>0</v>
      </c>
      <c r="L54" s="23">
        <f>Main3D!AJ54</f>
        <v>0</v>
      </c>
      <c r="M54" s="23">
        <f>Main3D!AK54</f>
        <v>1</v>
      </c>
    </row>
    <row r="55" spans="1:13" ht="12">
      <c r="A55" s="22">
        <v>180</v>
      </c>
      <c r="B55" s="23">
        <f>Main3D!Q55</f>
        <v>2.4575605660932425</v>
      </c>
      <c r="C55" s="23">
        <f>Main3D!R55</f>
        <v>3.7363615140449937</v>
      </c>
      <c r="D55" s="23">
        <f>Main3D!S55</f>
        <v>4.935223970974385</v>
      </c>
      <c r="E55" s="23" t="e">
        <f>Main3D!W55</f>
        <v>#DIV/0!</v>
      </c>
      <c r="F55" s="23" t="e">
        <f>Main3D!X55</f>
        <v>#DIV/0!</v>
      </c>
      <c r="G55" s="23" t="e">
        <f>Main3D!Y55</f>
        <v>#DIV/0!</v>
      </c>
      <c r="H55" s="23" t="e">
        <f>Main3D!AC55</f>
        <v>#DIV/0!</v>
      </c>
      <c r="I55" s="23" t="e">
        <f>Main3D!AD55</f>
        <v>#DIV/0!</v>
      </c>
      <c r="J55" s="23" t="e">
        <f>Main3D!AE55</f>
        <v>#DIV/0!</v>
      </c>
      <c r="K55" s="23" t="e">
        <f>Main3D!AI55</f>
        <v>#DIV/0!</v>
      </c>
      <c r="L55" s="23" t="e">
        <f>Main3D!AJ55</f>
        <v>#DIV/0!</v>
      </c>
      <c r="M55" s="23" t="e">
        <f>Main3D!AK55</f>
        <v>#DIV/0!</v>
      </c>
    </row>
    <row r="56" spans="1:13" ht="12">
      <c r="A56" s="22">
        <v>185</v>
      </c>
      <c r="B56" s="23">
        <f>Main3D!Q56</f>
        <v>2.4475144209459874</v>
      </c>
      <c r="C56" s="23">
        <f>Main3D!R56</f>
        <v>3.7274438402604817</v>
      </c>
      <c r="D56" s="23">
        <f>Main3D!S56</f>
        <v>4.934958807454456</v>
      </c>
      <c r="E56" s="23" t="e">
        <f>Main3D!W56</f>
        <v>#DIV/0!</v>
      </c>
      <c r="F56" s="23" t="e">
        <f>Main3D!X56</f>
        <v>#DIV/0!</v>
      </c>
      <c r="G56" s="23" t="e">
        <f>Main3D!Y56</f>
        <v>#DIV/0!</v>
      </c>
      <c r="H56" s="23" t="e">
        <f>Main3D!AC56</f>
        <v>#DIV/0!</v>
      </c>
      <c r="I56" s="23" t="e">
        <f>Main3D!AD56</f>
        <v>#DIV/0!</v>
      </c>
      <c r="J56" s="23" t="e">
        <f>Main3D!AE56</f>
        <v>#DIV/0!</v>
      </c>
      <c r="K56" s="23" t="e">
        <f>Main3D!AI56</f>
        <v>#DIV/0!</v>
      </c>
      <c r="L56" s="23" t="e">
        <f>Main3D!AJ56</f>
        <v>#DIV/0!</v>
      </c>
      <c r="M56" s="23" t="e">
        <f>Main3D!AK56</f>
        <v>#DIV/0!</v>
      </c>
    </row>
    <row r="57" spans="1:13" ht="12">
      <c r="A57" s="22">
        <v>190</v>
      </c>
      <c r="B57" s="23">
        <f>Main3D!Q57</f>
        <v>2.4183285132204606</v>
      </c>
      <c r="C57" s="23">
        <f>Main3D!R57</f>
        <v>3.7008351776340054</v>
      </c>
      <c r="D57" s="23">
        <f>Main3D!S57</f>
        <v>4.933733508481833</v>
      </c>
      <c r="E57" s="23" t="e">
        <f>Main3D!W57</f>
        <v>#DIV/0!</v>
      </c>
      <c r="F57" s="23" t="e">
        <f>Main3D!X57</f>
        <v>#DIV/0!</v>
      </c>
      <c r="G57" s="23" t="e">
        <f>Main3D!Y57</f>
        <v>#DIV/0!</v>
      </c>
      <c r="H57" s="23" t="e">
        <f>Main3D!AC57</f>
        <v>#DIV/0!</v>
      </c>
      <c r="I57" s="23" t="e">
        <f>Main3D!AD57</f>
        <v>#DIV/0!</v>
      </c>
      <c r="J57" s="23" t="e">
        <f>Main3D!AE57</f>
        <v>#DIV/0!</v>
      </c>
      <c r="K57" s="23" t="e">
        <f>Main3D!AI57</f>
        <v>#DIV/0!</v>
      </c>
      <c r="L57" s="23" t="e">
        <f>Main3D!AJ57</f>
        <v>#DIV/0!</v>
      </c>
      <c r="M57" s="23" t="e">
        <f>Main3D!AK57</f>
        <v>#DIV/0!</v>
      </c>
    </row>
    <row r="58" spans="1:13" ht="12">
      <c r="A58" s="22">
        <v>195</v>
      </c>
      <c r="B58" s="23">
        <f>Main3D!Q58</f>
        <v>2.3727701093073663</v>
      </c>
      <c r="C58" s="23">
        <f>Main3D!R58</f>
        <v>3.656970755704929</v>
      </c>
      <c r="D58" s="23">
        <f>Main3D!S58</f>
        <v>4.930351468147727</v>
      </c>
      <c r="E58" s="23" t="e">
        <f>Main3D!W58</f>
        <v>#DIV/0!</v>
      </c>
      <c r="F58" s="23" t="e">
        <f>Main3D!X58</f>
        <v>#DIV/0!</v>
      </c>
      <c r="G58" s="23" t="e">
        <f>Main3D!Y58</f>
        <v>#DIV/0!</v>
      </c>
      <c r="H58" s="23" t="e">
        <f>Main3D!AC58</f>
        <v>#DIV/0!</v>
      </c>
      <c r="I58" s="23" t="e">
        <f>Main3D!AD58</f>
        <v>#DIV/0!</v>
      </c>
      <c r="J58" s="23" t="e">
        <f>Main3D!AE58</f>
        <v>#DIV/0!</v>
      </c>
      <c r="K58" s="23" t="e">
        <f>Main3D!AI58</f>
        <v>#DIV/0!</v>
      </c>
      <c r="L58" s="23" t="e">
        <f>Main3D!AJ58</f>
        <v>#DIV/0!</v>
      </c>
      <c r="M58" s="23" t="e">
        <f>Main3D!AK58</f>
        <v>#DIV/0!</v>
      </c>
    </row>
    <row r="59" spans="1:13" ht="12">
      <c r="A59" s="22">
        <v>200</v>
      </c>
      <c r="B59" s="23">
        <f>Main3D!Q59</f>
        <v>2.3151786007940265</v>
      </c>
      <c r="C59" s="23">
        <f>Main3D!R59</f>
        <v>3.596580700260058</v>
      </c>
      <c r="D59" s="23">
        <f>Main3D!S59</f>
        <v>4.923092154708508</v>
      </c>
      <c r="E59" s="23" t="e">
        <f>Main3D!W59</f>
        <v>#DIV/0!</v>
      </c>
      <c r="F59" s="23" t="e">
        <f>Main3D!X59</f>
        <v>#DIV/0!</v>
      </c>
      <c r="G59" s="23" t="e">
        <f>Main3D!Y59</f>
        <v>#DIV/0!</v>
      </c>
      <c r="H59" s="23" t="e">
        <f>Main3D!AC59</f>
        <v>#DIV/0!</v>
      </c>
      <c r="I59" s="23" t="e">
        <f>Main3D!AD59</f>
        <v>#DIV/0!</v>
      </c>
      <c r="J59" s="23" t="e">
        <f>Main3D!AE59</f>
        <v>#DIV/0!</v>
      </c>
      <c r="K59" s="23" t="e">
        <f>Main3D!AI59</f>
        <v>#DIV/0!</v>
      </c>
      <c r="L59" s="23" t="e">
        <f>Main3D!AJ59</f>
        <v>#DIV/0!</v>
      </c>
      <c r="M59" s="23" t="e">
        <f>Main3D!AK59</f>
        <v>#DIV/0!</v>
      </c>
    </row>
    <row r="60" spans="1:13" ht="12">
      <c r="A60" s="22">
        <v>205</v>
      </c>
      <c r="B60" s="23">
        <f>Main3D!Q60</f>
        <v>2.2511297303214137</v>
      </c>
      <c r="C60" s="23">
        <f>Main3D!R60</f>
        <v>3.5207075083623374</v>
      </c>
      <c r="D60" s="23">
        <f>Main3D!S60</f>
        <v>4.910017818460715</v>
      </c>
      <c r="E60" s="23" t="e">
        <f>Main3D!W60</f>
        <v>#DIV/0!</v>
      </c>
      <c r="F60" s="23" t="e">
        <f>Main3D!X60</f>
        <v>#DIV/0!</v>
      </c>
      <c r="G60" s="23" t="e">
        <f>Main3D!Y60</f>
        <v>#DIV/0!</v>
      </c>
      <c r="H60" s="23" t="e">
        <f>Main3D!AC60</f>
        <v>#DIV/0!</v>
      </c>
      <c r="I60" s="23" t="e">
        <f>Main3D!AD60</f>
        <v>#DIV/0!</v>
      </c>
      <c r="J60" s="23" t="e">
        <f>Main3D!AE60</f>
        <v>#DIV/0!</v>
      </c>
      <c r="K60" s="23" t="e">
        <f>Main3D!AI60</f>
        <v>#DIV/0!</v>
      </c>
      <c r="L60" s="23" t="e">
        <f>Main3D!AJ60</f>
        <v>#DIV/0!</v>
      </c>
      <c r="M60" s="23" t="e">
        <f>Main3D!AK60</f>
        <v>#DIV/0!</v>
      </c>
    </row>
    <row r="61" spans="1:13" ht="12">
      <c r="A61" s="22">
        <v>210</v>
      </c>
      <c r="B61" s="23">
        <f>Main3D!Q61</f>
        <v>2.1870440092696413</v>
      </c>
      <c r="C61" s="23">
        <f>Main3D!R61</f>
        <v>3.4307145002168653</v>
      </c>
      <c r="D61" s="23">
        <f>Main3D!S61</f>
        <v>4.889269652551763</v>
      </c>
      <c r="E61" s="23" t="e">
        <f>Main3D!W61</f>
        <v>#DIV/0!</v>
      </c>
      <c r="F61" s="23" t="e">
        <f>Main3D!X61</f>
        <v>#DIV/0!</v>
      </c>
      <c r="G61" s="23" t="e">
        <f>Main3D!Y61</f>
        <v>#DIV/0!</v>
      </c>
      <c r="H61" s="23" t="e">
        <f>Main3D!AC61</f>
        <v>#DIV/0!</v>
      </c>
      <c r="I61" s="23" t="e">
        <f>Main3D!AD61</f>
        <v>#DIV/0!</v>
      </c>
      <c r="J61" s="23" t="e">
        <f>Main3D!AE61</f>
        <v>#DIV/0!</v>
      </c>
      <c r="K61" s="23" t="e">
        <f>Main3D!AI61</f>
        <v>#DIV/0!</v>
      </c>
      <c r="L61" s="23" t="e">
        <f>Main3D!AJ61</f>
        <v>#DIV/0!</v>
      </c>
      <c r="M61" s="23" t="e">
        <f>Main3D!AK61</f>
        <v>#DIV/0!</v>
      </c>
    </row>
    <row r="62" spans="1:13" ht="12">
      <c r="A62" s="22">
        <v>215</v>
      </c>
      <c r="B62" s="23">
        <f>Main3D!Q62</f>
        <v>2.129722703244813</v>
      </c>
      <c r="C62" s="23">
        <f>Main3D!R62</f>
        <v>3.3283122641599148</v>
      </c>
      <c r="D62" s="23">
        <f>Main3D!S62</f>
        <v>4.859296858851996</v>
      </c>
      <c r="E62" s="23" t="e">
        <f>Main3D!W62</f>
        <v>#DIV/0!</v>
      </c>
      <c r="F62" s="23" t="e">
        <f>Main3D!X62</f>
        <v>#DIV/0!</v>
      </c>
      <c r="G62" s="23" t="e">
        <f>Main3D!Y62</f>
        <v>#DIV/0!</v>
      </c>
      <c r="H62" s="23" t="e">
        <f>Main3D!AC62</f>
        <v>#DIV/0!</v>
      </c>
      <c r="I62" s="23" t="e">
        <f>Main3D!AD62</f>
        <v>#DIV/0!</v>
      </c>
      <c r="J62" s="23" t="e">
        <f>Main3D!AE62</f>
        <v>#DIV/0!</v>
      </c>
      <c r="K62" s="23" t="e">
        <f>Main3D!AI62</f>
        <v>#DIV/0!</v>
      </c>
      <c r="L62" s="23" t="e">
        <f>Main3D!AJ62</f>
        <v>#DIV/0!</v>
      </c>
      <c r="M62" s="23" t="e">
        <f>Main3D!AK62</f>
        <v>#DIV/0!</v>
      </c>
    </row>
    <row r="63" spans="1:13" ht="12">
      <c r="A63" s="22">
        <v>220</v>
      </c>
      <c r="B63" s="23">
        <f>Main3D!Q63</f>
        <v>2.0857561738970047</v>
      </c>
      <c r="C63" s="23">
        <f>Main3D!R63</f>
        <v>3.2155860175475244</v>
      </c>
      <c r="D63" s="23">
        <f>Main3D!S63</f>
        <v>4.819022086042813</v>
      </c>
      <c r="E63" s="23" t="e">
        <f>Main3D!W63</f>
        <v>#DIV/0!</v>
      </c>
      <c r="F63" s="23" t="e">
        <f>Main3D!X63</f>
        <v>#DIV/0!</v>
      </c>
      <c r="G63" s="23" t="e">
        <f>Main3D!Y63</f>
        <v>#DIV/0!</v>
      </c>
      <c r="H63" s="23" t="e">
        <f>Main3D!AC63</f>
        <v>#DIV/0!</v>
      </c>
      <c r="I63" s="23" t="e">
        <f>Main3D!AD63</f>
        <v>#DIV/0!</v>
      </c>
      <c r="J63" s="23" t="e">
        <f>Main3D!AE63</f>
        <v>#DIV/0!</v>
      </c>
      <c r="K63" s="23" t="e">
        <f>Main3D!AI63</f>
        <v>#DIV/0!</v>
      </c>
      <c r="L63" s="23" t="e">
        <f>Main3D!AJ63</f>
        <v>#DIV/0!</v>
      </c>
      <c r="M63" s="23" t="e">
        <f>Main3D!AK63</f>
        <v>#DIV/0!</v>
      </c>
    </row>
    <row r="64" spans="1:13" ht="12">
      <c r="A64" s="22">
        <v>225</v>
      </c>
      <c r="B64" s="23">
        <f>Main3D!Q64</f>
        <v>2.0607719150306023</v>
      </c>
      <c r="C64" s="23">
        <f>Main3D!R64</f>
        <v>3.095029823768209</v>
      </c>
      <c r="D64" s="23">
        <f>Main3D!S64</f>
        <v>4.767957321104564</v>
      </c>
      <c r="E64" s="23" t="e">
        <f>Main3D!W64</f>
        <v>#DIV/0!</v>
      </c>
      <c r="F64" s="23" t="e">
        <f>Main3D!X64</f>
        <v>#DIV/0!</v>
      </c>
      <c r="G64" s="23" t="e">
        <f>Main3D!Y64</f>
        <v>#DIV/0!</v>
      </c>
      <c r="H64" s="23" t="e">
        <f>Main3D!AC64</f>
        <v>#DIV/0!</v>
      </c>
      <c r="I64" s="23" t="e">
        <f>Main3D!AD64</f>
        <v>#DIV/0!</v>
      </c>
      <c r="J64" s="23" t="e">
        <f>Main3D!AE64</f>
        <v>#DIV/0!</v>
      </c>
      <c r="K64" s="23" t="e">
        <f>Main3D!AI64</f>
        <v>#DIV/0!</v>
      </c>
      <c r="L64" s="23" t="e">
        <f>Main3D!AJ64</f>
        <v>#DIV/0!</v>
      </c>
      <c r="M64" s="23" t="e">
        <f>Main3D!AK64</f>
        <v>#DIV/0!</v>
      </c>
    </row>
    <row r="65" spans="1:13" ht="12">
      <c r="A65" s="22">
        <v>230</v>
      </c>
      <c r="B65" s="23">
        <f>Main3D!Q65</f>
        <v>2.0585893117813274</v>
      </c>
      <c r="C65" s="23">
        <f>Main3D!R65</f>
        <v>2.96958539555036</v>
      </c>
      <c r="D65" s="23">
        <f>Main3D!S65</f>
        <v>4.706299259512486</v>
      </c>
      <c r="E65" s="23" t="e">
        <f>Main3D!W65</f>
        <v>#DIV/0!</v>
      </c>
      <c r="F65" s="23" t="e">
        <f>Main3D!X65</f>
        <v>#DIV/0!</v>
      </c>
      <c r="G65" s="23" t="e">
        <f>Main3D!Y65</f>
        <v>#DIV/0!</v>
      </c>
      <c r="H65" s="23" t="e">
        <f>Main3D!AC65</f>
        <v>#DIV/0!</v>
      </c>
      <c r="I65" s="23" t="e">
        <f>Main3D!AD65</f>
        <v>#DIV/0!</v>
      </c>
      <c r="J65" s="23" t="e">
        <f>Main3D!AE65</f>
        <v>#DIV/0!</v>
      </c>
      <c r="K65" s="23" t="e">
        <f>Main3D!AI65</f>
        <v>#DIV/0!</v>
      </c>
      <c r="L65" s="23" t="e">
        <f>Main3D!AJ65</f>
        <v>#DIV/0!</v>
      </c>
      <c r="M65" s="23" t="e">
        <f>Main3D!AK65</f>
        <v>#DIV/0!</v>
      </c>
    </row>
    <row r="66" spans="1:13" ht="12">
      <c r="A66" s="22">
        <v>235</v>
      </c>
      <c r="B66" s="23">
        <f>Main3D!Q66</f>
        <v>2.0804745528902777</v>
      </c>
      <c r="C66" s="23">
        <f>Main3D!R66</f>
        <v>2.8426665888603115</v>
      </c>
      <c r="D66" s="23">
        <f>Main3D!S66</f>
        <v>4.635033042633915</v>
      </c>
      <c r="E66" s="23" t="e">
        <f>Main3D!W66</f>
        <v>#DIV/0!</v>
      </c>
      <c r="F66" s="23" t="e">
        <f>Main3D!X66</f>
        <v>#DIV/0!</v>
      </c>
      <c r="G66" s="23" t="e">
        <f>Main3D!Y66</f>
        <v>#DIV/0!</v>
      </c>
      <c r="H66" s="23" t="e">
        <f>Main3D!AC66</f>
        <v>#DIV/0!</v>
      </c>
      <c r="I66" s="23" t="e">
        <f>Main3D!AD66</f>
        <v>#DIV/0!</v>
      </c>
      <c r="J66" s="23" t="e">
        <f>Main3D!AE66</f>
        <v>#DIV/0!</v>
      </c>
      <c r="K66" s="23" t="e">
        <f>Main3D!AI66</f>
        <v>#DIV/0!</v>
      </c>
      <c r="L66" s="23" t="e">
        <f>Main3D!AJ66</f>
        <v>#DIV/0!</v>
      </c>
      <c r="M66" s="23" t="e">
        <f>Main3D!AK66</f>
        <v>#DIV/0!</v>
      </c>
    </row>
    <row r="67" spans="1:13" ht="12">
      <c r="A67" s="22">
        <v>240</v>
      </c>
      <c r="B67" s="23">
        <f>Main3D!Q67</f>
        <v>2.124734640212742</v>
      </c>
      <c r="C67" s="23">
        <f>Main3D!R67</f>
        <v>2.7182005311193995</v>
      </c>
      <c r="D67" s="23">
        <f>Main3D!S67</f>
        <v>4.556070668415078</v>
      </c>
      <c r="E67" s="23" t="e">
        <f>Main3D!W67</f>
        <v>#DIV/0!</v>
      </c>
      <c r="F67" s="23" t="e">
        <f>Main3D!X67</f>
        <v>#DIV/0!</v>
      </c>
      <c r="G67" s="23" t="e">
        <f>Main3D!Y67</f>
        <v>#DIV/0!</v>
      </c>
      <c r="H67" s="23" t="e">
        <f>Main3D!AC67</f>
        <v>#DIV/0!</v>
      </c>
      <c r="I67" s="23" t="e">
        <f>Main3D!AD67</f>
        <v>#DIV/0!</v>
      </c>
      <c r="J67" s="23" t="e">
        <f>Main3D!AE67</f>
        <v>#DIV/0!</v>
      </c>
      <c r="K67" s="23" t="e">
        <f>Main3D!AI67</f>
        <v>#DIV/0!</v>
      </c>
      <c r="L67" s="23" t="e">
        <f>Main3D!AJ67</f>
        <v>#DIV/0!</v>
      </c>
      <c r="M67" s="23" t="e">
        <f>Main3D!AK67</f>
        <v>#DIV/0!</v>
      </c>
    </row>
    <row r="68" spans="1:13" ht="12">
      <c r="A68" s="22">
        <v>245</v>
      </c>
      <c r="B68" s="23">
        <f>Main3D!Q68</f>
        <v>2.1867295195931074</v>
      </c>
      <c r="C68" s="23">
        <f>Main3D!R68</f>
        <v>2.6005877092273155</v>
      </c>
      <c r="D68" s="23">
        <f>Main3D!S68</f>
        <v>4.472443487805608</v>
      </c>
      <c r="E68" s="23" t="e">
        <f>Main3D!W68</f>
        <v>#DIV/0!</v>
      </c>
      <c r="F68" s="23" t="e">
        <f>Main3D!X68</f>
        <v>#DIV/0!</v>
      </c>
      <c r="G68" s="23" t="e">
        <f>Main3D!Y68</f>
        <v>#DIV/0!</v>
      </c>
      <c r="H68" s="23" t="e">
        <f>Main3D!AC68</f>
        <v>#DIV/0!</v>
      </c>
      <c r="I68" s="23" t="e">
        <f>Main3D!AD68</f>
        <v>#DIV/0!</v>
      </c>
      <c r="J68" s="23" t="e">
        <f>Main3D!AE68</f>
        <v>#DIV/0!</v>
      </c>
      <c r="K68" s="23" t="e">
        <f>Main3D!AI68</f>
        <v>#DIV/0!</v>
      </c>
      <c r="L68" s="23" t="e">
        <f>Main3D!AJ68</f>
        <v>#DIV/0!</v>
      </c>
      <c r="M68" s="23" t="e">
        <f>Main3D!AK68</f>
        <v>#DIV/0!</v>
      </c>
    </row>
    <row r="69" spans="1:13" ht="12">
      <c r="A69" s="22">
        <v>250</v>
      </c>
      <c r="B69" s="23">
        <f>Main3D!Q69</f>
        <v>2.259244587961342</v>
      </c>
      <c r="C69" s="23">
        <f>Main3D!R69</f>
        <v>2.494599121811362</v>
      </c>
      <c r="D69" s="23">
        <f>Main3D!S69</f>
        <v>4.388544794285742</v>
      </c>
      <c r="E69" s="23" t="e">
        <f>Main3D!W69</f>
        <v>#DIV/0!</v>
      </c>
      <c r="F69" s="23" t="e">
        <f>Main3D!X69</f>
        <v>#DIV/0!</v>
      </c>
      <c r="G69" s="23" t="e">
        <f>Main3D!Y69</f>
        <v>#DIV/0!</v>
      </c>
      <c r="H69" s="23" t="e">
        <f>Main3D!AC69</f>
        <v>#DIV/0!</v>
      </c>
      <c r="I69" s="23" t="e">
        <f>Main3D!AD69</f>
        <v>#DIV/0!</v>
      </c>
      <c r="J69" s="23" t="e">
        <f>Main3D!AE69</f>
        <v>#DIV/0!</v>
      </c>
      <c r="K69" s="23" t="e">
        <f>Main3D!AI69</f>
        <v>#DIV/0!</v>
      </c>
      <c r="L69" s="23" t="e">
        <f>Main3D!AJ69</f>
        <v>#DIV/0!</v>
      </c>
      <c r="M69" s="23" t="e">
        <f>Main3D!AK69</f>
        <v>#DIV/0!</v>
      </c>
    </row>
    <row r="70" spans="1:13" ht="12">
      <c r="A70" s="22">
        <v>255</v>
      </c>
      <c r="B70" s="23">
        <f>Main3D!Q70</f>
        <v>2.333002280225282</v>
      </c>
      <c r="C70" s="23">
        <f>Main3D!R70</f>
        <v>2.405213556314504</v>
      </c>
      <c r="D70" s="23">
        <f>Main3D!S70</f>
        <v>4.3103462562208055</v>
      </c>
      <c r="E70" s="23" t="e">
        <f>Main3D!W70</f>
        <v>#DIV/0!</v>
      </c>
      <c r="F70" s="23" t="e">
        <f>Main3D!X70</f>
        <v>#DIV/0!</v>
      </c>
      <c r="G70" s="23" t="e">
        <f>Main3D!Y70</f>
        <v>#DIV/0!</v>
      </c>
      <c r="H70" s="23" t="e">
        <f>Main3D!AC70</f>
        <v>#DIV/0!</v>
      </c>
      <c r="I70" s="23" t="e">
        <f>Main3D!AD70</f>
        <v>#DIV/0!</v>
      </c>
      <c r="J70" s="23" t="e">
        <f>Main3D!AE70</f>
        <v>#DIV/0!</v>
      </c>
      <c r="K70" s="23" t="e">
        <f>Main3D!AI70</f>
        <v>#DIV/0!</v>
      </c>
      <c r="L70" s="23" t="e">
        <f>Main3D!AJ70</f>
        <v>#DIV/0!</v>
      </c>
      <c r="M70" s="23" t="e">
        <f>Main3D!AK70</f>
        <v>#DIV/0!</v>
      </c>
    </row>
    <row r="71" spans="1:13" ht="12">
      <c r="A71" s="22">
        <v>260</v>
      </c>
      <c r="B71" s="23">
        <f>Main3D!Q71</f>
        <v>2.3371355077274782</v>
      </c>
      <c r="C71" s="23">
        <f>Main3D!R71</f>
        <v>2.397417035933092</v>
      </c>
      <c r="D71" s="23">
        <f>Main3D!S71</f>
        <v>4.2453400510831605</v>
      </c>
      <c r="E71" s="23" t="e">
        <f>Main3D!W71</f>
        <v>#DIV/0!</v>
      </c>
      <c r="F71" s="23" t="e">
        <f>Main3D!X71</f>
        <v>#DIV/0!</v>
      </c>
      <c r="G71" s="23" t="e">
        <f>Main3D!Y71</f>
        <v>#DIV/0!</v>
      </c>
      <c r="H71" s="23" t="e">
        <f>Main3D!AC71</f>
        <v>#DIV/0!</v>
      </c>
      <c r="I71" s="23" t="e">
        <f>Main3D!AD71</f>
        <v>#DIV/0!</v>
      </c>
      <c r="J71" s="23" t="e">
        <f>Main3D!AE71</f>
        <v>#DIV/0!</v>
      </c>
      <c r="K71" s="23" t="e">
        <f>Main3D!AI71</f>
        <v>#DIV/0!</v>
      </c>
      <c r="L71" s="23" t="e">
        <f>Main3D!AJ71</f>
        <v>#DIV/0!</v>
      </c>
      <c r="M71" s="23" t="e">
        <f>Main3D!AK71</f>
        <v>#DIV/0!</v>
      </c>
    </row>
    <row r="72" spans="1:13" ht="12">
      <c r="A72" s="22">
        <v>265</v>
      </c>
      <c r="B72" s="23">
        <f>Main3D!Q72</f>
        <v>2.294464926355539</v>
      </c>
      <c r="C72" s="23">
        <f>Main3D!R72</f>
        <v>2.441712661219115</v>
      </c>
      <c r="D72" s="23">
        <f>Main3D!S72</f>
        <v>4.20170766362138</v>
      </c>
      <c r="E72" s="23" t="e">
        <f>Main3D!W72</f>
        <v>#DIV/0!</v>
      </c>
      <c r="F72" s="23" t="e">
        <f>Main3D!X72</f>
        <v>#DIV/0!</v>
      </c>
      <c r="G72" s="23" t="e">
        <f>Main3D!Y72</f>
        <v>#DIV/0!</v>
      </c>
      <c r="H72" s="23" t="e">
        <f>Main3D!AC72</f>
        <v>#DIV/0!</v>
      </c>
      <c r="I72" s="23" t="e">
        <f>Main3D!AD72</f>
        <v>#DIV/0!</v>
      </c>
      <c r="J72" s="23" t="e">
        <f>Main3D!AE72</f>
        <v>#DIV/0!</v>
      </c>
      <c r="K72" s="23" t="e">
        <f>Main3D!AI72</f>
        <v>#DIV/0!</v>
      </c>
      <c r="L72" s="23" t="e">
        <f>Main3D!AJ72</f>
        <v>#DIV/0!</v>
      </c>
      <c r="M72" s="23" t="e">
        <f>Main3D!AK72</f>
        <v>#DIV/0!</v>
      </c>
    </row>
    <row r="73" spans="1:13" ht="12">
      <c r="A73" s="22">
        <v>270</v>
      </c>
      <c r="B73" s="23">
        <f>Main3D!Q73</f>
        <v>2.279916346914307</v>
      </c>
      <c r="C73" s="23">
        <f>Main3D!R73</f>
        <v>2.457562302239444</v>
      </c>
      <c r="D73" s="23">
        <f>Main3D!S73</f>
        <v>4.186257575455229</v>
      </c>
      <c r="E73" s="23" t="e">
        <f>Main3D!W73</f>
        <v>#DIV/0!</v>
      </c>
      <c r="F73" s="23" t="e">
        <f>Main3D!X73</f>
        <v>#DIV/0!</v>
      </c>
      <c r="G73" s="23" t="e">
        <f>Main3D!Y73</f>
        <v>#DIV/0!</v>
      </c>
      <c r="H73" s="23" t="e">
        <f>Main3D!AC73</f>
        <v>#DIV/0!</v>
      </c>
      <c r="I73" s="23" t="e">
        <f>Main3D!AD73</f>
        <v>#DIV/0!</v>
      </c>
      <c r="J73" s="23" t="e">
        <f>Main3D!AE73</f>
        <v>#DIV/0!</v>
      </c>
      <c r="K73" s="23" t="e">
        <f>Main3D!AI73</f>
        <v>#DIV/0!</v>
      </c>
      <c r="L73" s="23" t="e">
        <f>Main3D!AJ73</f>
        <v>#DIV/0!</v>
      </c>
      <c r="M73" s="23" t="e">
        <f>Main3D!AK73</f>
        <v>#DIV/0!</v>
      </c>
    </row>
    <row r="74" spans="1:13" ht="12">
      <c r="A74" s="33" t="s">
        <v>27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ht="1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2:13" ht="1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2:13" ht="1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2:13" ht="1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2:13" ht="1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2:13" ht="1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2:13" ht="1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2:13" ht="1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ht="1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ht="1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ht="1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ht="1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</sheetData>
  <mergeCells count="6">
    <mergeCell ref="B16:D16"/>
    <mergeCell ref="B17:D17"/>
    <mergeCell ref="F1:K1"/>
    <mergeCell ref="E17:G17"/>
    <mergeCell ref="H17:J17"/>
    <mergeCell ref="K17:M17"/>
  </mergeCells>
  <printOptions/>
  <pageMargins left="0.75" right="0.75" top="1" bottom="1" header="0.5" footer="0.5"/>
  <pageSetup fitToHeight="1" fitToWidth="1" orientation="portrait" scale="4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Z91"/>
  <sheetViews>
    <sheetView workbookViewId="0" topLeftCell="H1">
      <selection activeCell="X18" sqref="X18:Z21"/>
    </sheetView>
  </sheetViews>
  <sheetFormatPr defaultColWidth="11.421875" defaultRowHeight="12.75"/>
  <cols>
    <col min="1" max="1" width="9.00390625" style="2" bestFit="1" customWidth="1"/>
    <col min="2" max="3" width="9.28125" style="2" bestFit="1" customWidth="1"/>
    <col min="4" max="4" width="7.421875" style="2" bestFit="1" customWidth="1"/>
    <col min="5" max="10" width="8.00390625" style="2" bestFit="1" customWidth="1"/>
    <col min="11" max="11" width="9.8515625" style="2" customWidth="1"/>
    <col min="12" max="16384" width="9.140625" style="2" customWidth="1"/>
  </cols>
  <sheetData>
    <row r="1" spans="1:11" ht="16.5">
      <c r="A1" s="30" t="s">
        <v>90</v>
      </c>
      <c r="B1" s="39" t="str">
        <f>Material!B10</f>
        <v>Calcium formate (II)*</v>
      </c>
      <c r="F1" s="70" t="s">
        <v>65</v>
      </c>
      <c r="G1" s="70"/>
      <c r="H1" s="70"/>
      <c r="I1" s="70"/>
      <c r="J1" s="70"/>
      <c r="K1" s="70"/>
    </row>
    <row r="2" spans="1:11" ht="12">
      <c r="A2" s="1"/>
      <c r="D2" s="17" t="s">
        <v>7</v>
      </c>
      <c r="E2" s="17"/>
      <c r="F2" s="40" t="s">
        <v>4</v>
      </c>
      <c r="G2" s="40" t="s">
        <v>5</v>
      </c>
      <c r="H2" s="40" t="s">
        <v>9</v>
      </c>
      <c r="I2" s="40" t="s">
        <v>10</v>
      </c>
      <c r="J2" s="40" t="s">
        <v>11</v>
      </c>
      <c r="K2" s="40" t="s">
        <v>12</v>
      </c>
    </row>
    <row r="3" spans="4:11" ht="12">
      <c r="D3" s="17" t="s">
        <v>8</v>
      </c>
      <c r="E3" s="17"/>
      <c r="F3" s="17">
        <f>Material!C10</f>
        <v>4.92</v>
      </c>
      <c r="G3" s="17">
        <f>Material!D10</f>
        <v>2.48</v>
      </c>
      <c r="H3" s="17">
        <f>Material!E10</f>
        <v>2.45</v>
      </c>
      <c r="I3" s="17">
        <f>Material!F10</f>
        <v>0</v>
      </c>
      <c r="J3" s="17">
        <f>Material!G10</f>
        <v>0</v>
      </c>
      <c r="K3" s="17">
        <f>Material!H10</f>
        <v>0</v>
      </c>
    </row>
    <row r="4" spans="4:11" ht="12">
      <c r="D4" s="17">
        <f>Main3D!D4</f>
        <v>2020</v>
      </c>
      <c r="E4" s="17"/>
      <c r="F4" s="17"/>
      <c r="G4" s="40" t="s">
        <v>13</v>
      </c>
      <c r="H4" s="40" t="s">
        <v>14</v>
      </c>
      <c r="I4" s="40" t="s">
        <v>15</v>
      </c>
      <c r="J4" s="40" t="s">
        <v>16</v>
      </c>
      <c r="K4" s="40" t="s">
        <v>17</v>
      </c>
    </row>
    <row r="5" spans="5:11" ht="12">
      <c r="E5" s="17"/>
      <c r="F5" s="17"/>
      <c r="G5" s="17">
        <f>Material!I10</f>
        <v>2.44</v>
      </c>
      <c r="H5" s="17">
        <f>Material!J10</f>
        <v>1.45</v>
      </c>
      <c r="I5" s="17">
        <f>Material!K10</f>
        <v>0</v>
      </c>
      <c r="J5" s="17">
        <f>Material!L10</f>
        <v>0</v>
      </c>
      <c r="K5" s="17">
        <f>Material!M10</f>
        <v>0</v>
      </c>
    </row>
    <row r="6" spans="1:11" ht="12">
      <c r="A6" s="3"/>
      <c r="B6" s="3"/>
      <c r="C6" s="3"/>
      <c r="D6" s="17"/>
      <c r="E6" s="17"/>
      <c r="F6" s="17"/>
      <c r="G6" s="17"/>
      <c r="H6" s="40" t="s">
        <v>18</v>
      </c>
      <c r="I6" s="40" t="s">
        <v>19</v>
      </c>
      <c r="J6" s="40" t="s">
        <v>20</v>
      </c>
      <c r="K6" s="40" t="s">
        <v>21</v>
      </c>
    </row>
    <row r="7" spans="4:11" ht="12">
      <c r="D7" s="17"/>
      <c r="E7" s="17"/>
      <c r="F7" s="17"/>
      <c r="G7" s="17"/>
      <c r="H7" s="17">
        <f>Material!N10</f>
        <v>3.54</v>
      </c>
      <c r="I7" s="17">
        <f>Material!O10</f>
        <v>0</v>
      </c>
      <c r="J7" s="17">
        <f>Material!P10</f>
        <v>0</v>
      </c>
      <c r="K7" s="17">
        <f>Material!Q10</f>
        <v>0</v>
      </c>
    </row>
    <row r="8" spans="1:11" ht="12">
      <c r="A8" s="1" t="s">
        <v>66</v>
      </c>
      <c r="D8" s="17"/>
      <c r="E8" s="17"/>
      <c r="F8" s="17"/>
      <c r="G8" s="17"/>
      <c r="H8" s="17"/>
      <c r="I8" s="40" t="s">
        <v>6</v>
      </c>
      <c r="J8" s="40" t="s">
        <v>22</v>
      </c>
      <c r="K8" s="40" t="s">
        <v>23</v>
      </c>
    </row>
    <row r="9" spans="4:11" ht="12">
      <c r="D9" s="17"/>
      <c r="E9" s="17"/>
      <c r="F9" s="17"/>
      <c r="G9" s="17"/>
      <c r="H9" s="17"/>
      <c r="I9" s="17">
        <f>Material!R10</f>
        <v>1.05</v>
      </c>
      <c r="J9" s="17">
        <f>Material!S10</f>
        <v>0</v>
      </c>
      <c r="K9" s="17">
        <f>Material!T10</f>
        <v>0</v>
      </c>
    </row>
    <row r="10" spans="1:11" ht="12">
      <c r="A10" s="5" t="s">
        <v>48</v>
      </c>
      <c r="B10" s="2" t="s">
        <v>49</v>
      </c>
      <c r="C10" s="2" t="s">
        <v>50</v>
      </c>
      <c r="D10" s="41" t="s">
        <v>35</v>
      </c>
      <c r="E10" s="17"/>
      <c r="F10" s="41">
        <v>0</v>
      </c>
      <c r="G10" s="17"/>
      <c r="H10" s="17"/>
      <c r="I10" s="17"/>
      <c r="J10" s="40" t="s">
        <v>24</v>
      </c>
      <c r="K10" s="40" t="s">
        <v>25</v>
      </c>
    </row>
    <row r="11" spans="1:11" ht="12">
      <c r="A11" s="5" t="s">
        <v>49</v>
      </c>
      <c r="B11" s="2" t="s">
        <v>52</v>
      </c>
      <c r="C11" s="2" t="s">
        <v>51</v>
      </c>
      <c r="D11" s="41" t="s">
        <v>36</v>
      </c>
      <c r="E11" s="42" t="s">
        <v>38</v>
      </c>
      <c r="F11" s="41">
        <v>0</v>
      </c>
      <c r="G11" s="17"/>
      <c r="H11" s="17"/>
      <c r="I11" s="17"/>
      <c r="J11" s="17">
        <f>Material!U10</f>
        <v>1.22</v>
      </c>
      <c r="K11" s="17">
        <f>Material!V10</f>
        <v>0</v>
      </c>
    </row>
    <row r="12" spans="1:11" ht="12">
      <c r="A12" s="5" t="s">
        <v>50</v>
      </c>
      <c r="B12" s="2" t="s">
        <v>51</v>
      </c>
      <c r="C12" s="2" t="s">
        <v>53</v>
      </c>
      <c r="D12" s="41" t="s">
        <v>37</v>
      </c>
      <c r="E12" s="17"/>
      <c r="F12" s="41">
        <v>0</v>
      </c>
      <c r="G12" s="17"/>
      <c r="H12" s="17"/>
      <c r="I12" s="17"/>
      <c r="J12" s="17"/>
      <c r="K12" s="40" t="s">
        <v>26</v>
      </c>
    </row>
    <row r="13" spans="4:11" ht="12">
      <c r="D13" s="17"/>
      <c r="E13" s="17"/>
      <c r="F13" s="17"/>
      <c r="G13" s="17"/>
      <c r="H13" s="17"/>
      <c r="I13" s="17"/>
      <c r="J13" s="17"/>
      <c r="K13" s="17">
        <f>Material!W10</f>
        <v>2.82</v>
      </c>
    </row>
    <row r="14" spans="1:11" ht="12">
      <c r="A14" s="12"/>
      <c r="D14" s="17"/>
      <c r="E14" s="17"/>
      <c r="F14" s="17"/>
      <c r="G14" s="17"/>
      <c r="H14" s="17"/>
      <c r="I14" s="17"/>
      <c r="J14" s="17"/>
      <c r="K14" s="17"/>
    </row>
    <row r="15" spans="1:11" ht="12">
      <c r="A15" s="12"/>
      <c r="E15" s="9"/>
      <c r="F15" s="9"/>
      <c r="G15" s="9"/>
      <c r="H15" s="9"/>
      <c r="I15" s="9"/>
      <c r="J15" s="9"/>
      <c r="K15" s="9"/>
    </row>
    <row r="16" spans="2:26" ht="12">
      <c r="B16" s="77" t="s">
        <v>56</v>
      </c>
      <c r="C16" s="77"/>
      <c r="D16" s="77"/>
      <c r="E16" s="24"/>
      <c r="F16" s="24"/>
      <c r="G16" s="24"/>
      <c r="H16" s="24"/>
      <c r="I16" s="24"/>
      <c r="J16" s="24"/>
      <c r="K16" s="77" t="s">
        <v>81</v>
      </c>
      <c r="L16" s="77"/>
      <c r="M16" s="7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">
      <c r="A17" s="22" t="s">
        <v>72</v>
      </c>
      <c r="B17" s="77" t="s">
        <v>67</v>
      </c>
      <c r="C17" s="77"/>
      <c r="D17" s="77"/>
      <c r="E17" s="77" t="s">
        <v>80</v>
      </c>
      <c r="F17" s="77"/>
      <c r="G17" s="77"/>
      <c r="H17" s="77"/>
      <c r="I17" s="77"/>
      <c r="J17" s="77"/>
      <c r="K17" s="77" t="s">
        <v>82</v>
      </c>
      <c r="L17" s="77"/>
      <c r="M17" s="77"/>
      <c r="N17" s="77" t="s">
        <v>83</v>
      </c>
      <c r="O17" s="77"/>
      <c r="P17" s="77"/>
      <c r="Q17" s="77"/>
      <c r="R17" s="77"/>
      <c r="S17" s="77"/>
      <c r="T17" s="23" t="s">
        <v>89</v>
      </c>
      <c r="U17" s="77" t="s">
        <v>79</v>
      </c>
      <c r="V17" s="77"/>
      <c r="W17" s="77"/>
      <c r="X17" s="77" t="s">
        <v>84</v>
      </c>
      <c r="Y17" s="77"/>
      <c r="Z17" s="77"/>
    </row>
    <row r="18" spans="1:26" ht="12">
      <c r="A18" s="22" t="s">
        <v>57</v>
      </c>
      <c r="B18" s="23" t="s">
        <v>62</v>
      </c>
      <c r="C18" s="23" t="s">
        <v>63</v>
      </c>
      <c r="D18" s="23" t="s">
        <v>64</v>
      </c>
      <c r="E18" s="23" t="s">
        <v>73</v>
      </c>
      <c r="F18" s="23" t="s">
        <v>74</v>
      </c>
      <c r="G18" s="23" t="s">
        <v>75</v>
      </c>
      <c r="H18" s="23" t="s">
        <v>76</v>
      </c>
      <c r="I18" s="23" t="s">
        <v>77</v>
      </c>
      <c r="J18" s="23" t="s">
        <v>78</v>
      </c>
      <c r="K18" s="23" t="s">
        <v>62</v>
      </c>
      <c r="L18" s="23" t="s">
        <v>63</v>
      </c>
      <c r="M18" s="23" t="s">
        <v>64</v>
      </c>
      <c r="N18" s="23" t="s">
        <v>73</v>
      </c>
      <c r="O18" s="23" t="s">
        <v>74</v>
      </c>
      <c r="P18" s="23" t="s">
        <v>75</v>
      </c>
      <c r="Q18" s="23" t="s">
        <v>76</v>
      </c>
      <c r="R18" s="23" t="s">
        <v>77</v>
      </c>
      <c r="S18" s="23" t="s">
        <v>78</v>
      </c>
      <c r="T18" s="23" t="s">
        <v>88</v>
      </c>
      <c r="U18" s="23" t="s">
        <v>62</v>
      </c>
      <c r="V18" s="23" t="s">
        <v>63</v>
      </c>
      <c r="W18" s="23" t="s">
        <v>64</v>
      </c>
      <c r="X18" s="28" t="s">
        <v>85</v>
      </c>
      <c r="Y18" s="28" t="s">
        <v>86</v>
      </c>
      <c r="Z18" s="28" t="s">
        <v>87</v>
      </c>
    </row>
    <row r="19" spans="1:26" ht="12">
      <c r="A19" s="22">
        <v>0</v>
      </c>
      <c r="B19" s="23">
        <f>Main3D!Q19</f>
        <v>2.279916346914307</v>
      </c>
      <c r="C19" s="23">
        <f>Main3D!R19</f>
        <v>2.457562302239444</v>
      </c>
      <c r="D19" s="23">
        <f>Main3D!S19</f>
        <v>4.186257575455229</v>
      </c>
      <c r="E19" s="23">
        <f aca="true" t="shared" si="0" ref="E19:E50">B19*COS(A19/180*PI())</f>
        <v>2.279916346914307</v>
      </c>
      <c r="F19" s="23">
        <f aca="true" t="shared" si="1" ref="F19:F50">C19*COS(A19/180*PI())</f>
        <v>2.457562302239444</v>
      </c>
      <c r="G19" s="23">
        <f aca="true" t="shared" si="2" ref="G19:G50">D19*COS(A19/180*PI())</f>
        <v>4.186257575455229</v>
      </c>
      <c r="H19" s="23">
        <f aca="true" t="shared" si="3" ref="H19:H50">B19*SIN(A19/180*PI())</f>
        <v>0</v>
      </c>
      <c r="I19" s="23">
        <f aca="true" t="shared" si="4" ref="I19:I50">C19*SIN(A19/180*PI())</f>
        <v>0</v>
      </c>
      <c r="J19" s="23">
        <f aca="true" t="shared" si="5" ref="J19:J50">D19*SIN(A19/180*PI())</f>
        <v>0</v>
      </c>
      <c r="K19" s="23">
        <v>2</v>
      </c>
      <c r="L19" s="23">
        <v>4</v>
      </c>
      <c r="M19" s="23">
        <v>6</v>
      </c>
      <c r="N19" s="23">
        <f>K19*COS(A19/180*PI())</f>
        <v>2</v>
      </c>
      <c r="O19" s="23">
        <f>L19*COS(A19/180*PI())</f>
        <v>4</v>
      </c>
      <c r="P19" s="23">
        <f>M19*COS(A19/180*PI())</f>
        <v>6</v>
      </c>
      <c r="Q19" s="23">
        <f>K19*SIN(A19/180*PI())</f>
        <v>0</v>
      </c>
      <c r="R19" s="23">
        <f>L19*SIN(A19/180*PI())</f>
        <v>0</v>
      </c>
      <c r="S19" s="23">
        <f>M19*SIN(A19/180*PI())</f>
        <v>0</v>
      </c>
      <c r="T19" s="23">
        <f>(1+0.2*SIN(2*A19/180*PI())^2)</f>
        <v>1</v>
      </c>
      <c r="U19" s="23">
        <f>SQRT(E19^2+H19^2-2*E19*H19*SIN(30/180*PI()))*T19</f>
        <v>2.279916346914307</v>
      </c>
      <c r="V19" s="23">
        <f>SQRT(F19^2+I19^2-2*F19*I19*SIN(30/180*PI()))*T19</f>
        <v>2.457562302239444</v>
      </c>
      <c r="W19" s="23">
        <f>SQRT(G19^2+J19^2-2*G19*J19*SIN(30/180*PI()))*T19</f>
        <v>4.186257575455229</v>
      </c>
      <c r="X19" s="23">
        <f>SQRT(N19^2+Q19^2-2*N19*Q19*SIN(30/180*PI()))*T19</f>
        <v>2</v>
      </c>
      <c r="Y19" s="23">
        <f>SQRT(O19^2+R19^2-2*O19*R19*SIN(30/180*PI()))*T19</f>
        <v>4</v>
      </c>
      <c r="Z19" s="23">
        <f>SQRT(P19^2+S19^2-2*P19*S19*SIN(30/180*PI()))*T19</f>
        <v>6</v>
      </c>
    </row>
    <row r="20" spans="1:26" ht="12">
      <c r="A20" s="22">
        <v>5</v>
      </c>
      <c r="B20" s="23">
        <f>Main3D!Q20</f>
        <v>2.2707316652460037</v>
      </c>
      <c r="C20" s="23">
        <f>Main3D!R20</f>
        <v>2.469771969479138</v>
      </c>
      <c r="D20" s="23">
        <f>Main3D!S20</f>
        <v>4.186309196246253</v>
      </c>
      <c r="E20" s="23">
        <f t="shared" si="0"/>
        <v>2.2620908457071094</v>
      </c>
      <c r="F20" s="23">
        <f t="shared" si="1"/>
        <v>2.460373741490726</v>
      </c>
      <c r="G20" s="23">
        <f t="shared" si="2"/>
        <v>4.170379025873234</v>
      </c>
      <c r="H20" s="23">
        <f t="shared" si="3"/>
        <v>0.19790730486514213</v>
      </c>
      <c r="I20" s="23">
        <f t="shared" si="4"/>
        <v>0.2152548104173008</v>
      </c>
      <c r="J20" s="23">
        <f t="shared" si="5"/>
        <v>0.364860887370194</v>
      </c>
      <c r="K20" s="23">
        <v>2</v>
      </c>
      <c r="L20" s="23">
        <v>4</v>
      </c>
      <c r="M20" s="23">
        <v>6</v>
      </c>
      <c r="N20" s="23">
        <f aca="true" t="shared" si="6" ref="N20:N73">K20*COS(A20/180*PI())</f>
        <v>1.992389396183491</v>
      </c>
      <c r="O20" s="23">
        <f aca="true" t="shared" si="7" ref="O20:O73">L20*COS(A20/180*PI())</f>
        <v>3.984778792366982</v>
      </c>
      <c r="P20" s="23">
        <f aca="true" t="shared" si="8" ref="P20:P73">M20*COS(A20/180*PI())</f>
        <v>5.977168188550474</v>
      </c>
      <c r="Q20" s="23">
        <f aca="true" t="shared" si="9" ref="Q20:Q73">K20*SIN(A20/180*PI())</f>
        <v>0.17431148549531633</v>
      </c>
      <c r="R20" s="23">
        <f aca="true" t="shared" si="10" ref="R20:R73">L20*SIN(A20/180*PI())</f>
        <v>0.34862297099063266</v>
      </c>
      <c r="S20" s="23">
        <f aca="true" t="shared" si="11" ref="S20:S73">M20*SIN(A20/180*PI())</f>
        <v>0.522934456485949</v>
      </c>
      <c r="T20" s="23">
        <f aca="true" t="shared" si="12" ref="T20:T37">(1+0.2*SIN(2*A20/180*PI())^2)</f>
        <v>1.006030737921409</v>
      </c>
      <c r="U20" s="23">
        <f aca="true" t="shared" si="13" ref="U20:U37">SQRT(E20^2+H20^2-2*E20*H20*SIN(30/180*PI()))*T20</f>
        <v>2.183002784871783</v>
      </c>
      <c r="V20" s="23">
        <f aca="true" t="shared" si="14" ref="V20:V37">SQRT(F20^2+I20^2-2*F20*I20*SIN(30/180*PI()))*T20</f>
        <v>2.3743532403627823</v>
      </c>
      <c r="W20" s="23">
        <f aca="true" t="shared" si="15" ref="W20:W37">SQRT(G20^2+J20^2-2*G20*J20*SIN(30/180*PI()))*T20</f>
        <v>4.024572684483116</v>
      </c>
      <c r="X20" s="23">
        <f aca="true" t="shared" si="16" ref="X20:X37">SQRT(N20^2+Q20^2-2*N20*Q20*SIN(30/180*PI()))*T20</f>
        <v>1.9227307376587652</v>
      </c>
      <c r="Y20" s="23">
        <f aca="true" t="shared" si="17" ref="Y20:Y37">SQRT(O20^2+R20^2-2*O20*R20*SIN(30/180*PI()))*T20</f>
        <v>3.8454614753175305</v>
      </c>
      <c r="Z20" s="23">
        <f aca="true" t="shared" si="18" ref="Z20:Z37">SQRT(P20^2+S20^2-2*P20*S20*SIN(30/180*PI()))*T20</f>
        <v>5.768192212976295</v>
      </c>
    </row>
    <row r="21" spans="1:26" ht="12">
      <c r="A21" s="22">
        <v>10</v>
      </c>
      <c r="B21" s="23">
        <f>Main3D!Q21</f>
        <v>2.2440541451985623</v>
      </c>
      <c r="C21" s="23">
        <f>Main3D!R21</f>
        <v>2.5056825638494984</v>
      </c>
      <c r="D21" s="23">
        <f>Main3D!S21</f>
        <v>4.186015896097808</v>
      </c>
      <c r="E21" s="23">
        <f t="shared" si="0"/>
        <v>2.2099619203707275</v>
      </c>
      <c r="F21" s="23">
        <f t="shared" si="1"/>
        <v>2.4676156154664928</v>
      </c>
      <c r="G21" s="23">
        <f t="shared" si="2"/>
        <v>4.122420908709467</v>
      </c>
      <c r="H21" s="23">
        <f t="shared" si="3"/>
        <v>0.3896759128996514</v>
      </c>
      <c r="I21" s="23">
        <f t="shared" si="4"/>
        <v>0.4351072110242672</v>
      </c>
      <c r="J21" s="23">
        <f t="shared" si="5"/>
        <v>0.7268940320421867</v>
      </c>
      <c r="K21" s="23">
        <v>2</v>
      </c>
      <c r="L21" s="23">
        <v>4</v>
      </c>
      <c r="M21" s="23">
        <v>6</v>
      </c>
      <c r="N21" s="23">
        <f t="shared" si="6"/>
        <v>1.969615506024416</v>
      </c>
      <c r="O21" s="23">
        <f t="shared" si="7"/>
        <v>3.939231012048832</v>
      </c>
      <c r="P21" s="23">
        <f t="shared" si="8"/>
        <v>5.908846518073248</v>
      </c>
      <c r="Q21" s="23">
        <f t="shared" si="9"/>
        <v>0.34729635533386066</v>
      </c>
      <c r="R21" s="23">
        <f t="shared" si="10"/>
        <v>0.6945927106677213</v>
      </c>
      <c r="S21" s="23">
        <f t="shared" si="11"/>
        <v>1.041889066001582</v>
      </c>
      <c r="T21" s="23">
        <f t="shared" si="12"/>
        <v>1.0233955556881023</v>
      </c>
      <c r="U21" s="23">
        <f t="shared" si="13"/>
        <v>2.090987734104296</v>
      </c>
      <c r="V21" s="23">
        <f t="shared" si="14"/>
        <v>2.334770539195126</v>
      </c>
      <c r="W21" s="23">
        <f t="shared" si="15"/>
        <v>3.9004887258331413</v>
      </c>
      <c r="X21" s="23">
        <f t="shared" si="16"/>
        <v>1.8635804653628598</v>
      </c>
      <c r="Y21" s="23">
        <f t="shared" si="17"/>
        <v>3.7271609307257196</v>
      </c>
      <c r="Z21" s="23">
        <f t="shared" si="18"/>
        <v>5.590741396088579</v>
      </c>
    </row>
    <row r="22" spans="1:26" ht="12">
      <c r="A22" s="22">
        <v>15</v>
      </c>
      <c r="B22" s="23">
        <f>Main3D!Q22</f>
        <v>2.202492089924682</v>
      </c>
      <c r="C22" s="23">
        <f>Main3D!R22</f>
        <v>2.5632415710168654</v>
      </c>
      <c r="D22" s="23">
        <f>Main3D!S22</f>
        <v>4.184138692315862</v>
      </c>
      <c r="E22" s="23">
        <f t="shared" si="0"/>
        <v>2.1274439918556354</v>
      </c>
      <c r="F22" s="23">
        <f t="shared" si="1"/>
        <v>2.4759012324629555</v>
      </c>
      <c r="G22" s="23">
        <f t="shared" si="2"/>
        <v>4.041567623683261</v>
      </c>
      <c r="H22" s="23">
        <f t="shared" si="3"/>
        <v>0.5700468995601614</v>
      </c>
      <c r="I22" s="23">
        <f t="shared" si="4"/>
        <v>0.6634157357776702</v>
      </c>
      <c r="J22" s="23">
        <f t="shared" si="5"/>
        <v>1.0829347809217014</v>
      </c>
      <c r="K22" s="23">
        <v>2</v>
      </c>
      <c r="L22" s="23">
        <v>4</v>
      </c>
      <c r="M22" s="23">
        <v>6</v>
      </c>
      <c r="N22" s="23">
        <f t="shared" si="6"/>
        <v>1.9318516525781366</v>
      </c>
      <c r="O22" s="23">
        <f t="shared" si="7"/>
        <v>3.8637033051562732</v>
      </c>
      <c r="P22" s="23">
        <f t="shared" si="8"/>
        <v>5.79555495773441</v>
      </c>
      <c r="Q22" s="23">
        <f t="shared" si="9"/>
        <v>0.5176380902050415</v>
      </c>
      <c r="R22" s="23">
        <f t="shared" si="10"/>
        <v>1.035276180410083</v>
      </c>
      <c r="S22" s="23">
        <f t="shared" si="11"/>
        <v>1.5529142706151244</v>
      </c>
      <c r="T22" s="23">
        <f t="shared" si="12"/>
        <v>1.05</v>
      </c>
      <c r="U22" s="23">
        <f t="shared" si="13"/>
        <v>2.0027848065845077</v>
      </c>
      <c r="V22" s="23">
        <f t="shared" si="14"/>
        <v>2.3308239323637867</v>
      </c>
      <c r="W22" s="23">
        <f t="shared" si="15"/>
        <v>3.804748920528085</v>
      </c>
      <c r="X22" s="23">
        <f t="shared" si="16"/>
        <v>1.818653347947321</v>
      </c>
      <c r="Y22" s="23">
        <f t="shared" si="17"/>
        <v>3.637306695894642</v>
      </c>
      <c r="Z22" s="23">
        <f t="shared" si="18"/>
        <v>5.455960043841965</v>
      </c>
    </row>
    <row r="23" spans="1:26" ht="12">
      <c r="A23" s="22">
        <v>20</v>
      </c>
      <c r="B23" s="23">
        <f>Main3D!Q23</f>
        <v>2.1499797659828555</v>
      </c>
      <c r="C23" s="23">
        <f>Main3D!R23</f>
        <v>2.639348544553355</v>
      </c>
      <c r="D23" s="23">
        <f>Main3D!S23</f>
        <v>4.178917514969394</v>
      </c>
      <c r="E23" s="23">
        <f t="shared" si="0"/>
        <v>2.0203201209331034</v>
      </c>
      <c r="F23" s="23">
        <f t="shared" si="1"/>
        <v>2.480176350998815</v>
      </c>
      <c r="G23" s="23">
        <f t="shared" si="2"/>
        <v>3.926897951689725</v>
      </c>
      <c r="H23" s="23">
        <f t="shared" si="3"/>
        <v>0.7353363877087439</v>
      </c>
      <c r="I23" s="23">
        <f t="shared" si="4"/>
        <v>0.9027103674945336</v>
      </c>
      <c r="J23" s="23">
        <f t="shared" si="5"/>
        <v>1.4292739674159793</v>
      </c>
      <c r="K23" s="23">
        <v>2</v>
      </c>
      <c r="L23" s="23">
        <v>4</v>
      </c>
      <c r="M23" s="23">
        <v>6</v>
      </c>
      <c r="N23" s="23">
        <f t="shared" si="6"/>
        <v>1.8793852415718169</v>
      </c>
      <c r="O23" s="23">
        <f t="shared" si="7"/>
        <v>3.7587704831436337</v>
      </c>
      <c r="P23" s="23">
        <f t="shared" si="8"/>
        <v>5.638155724715451</v>
      </c>
      <c r="Q23" s="23">
        <f t="shared" si="9"/>
        <v>0.6840402866513374</v>
      </c>
      <c r="R23" s="23">
        <f t="shared" si="10"/>
        <v>1.3680805733026749</v>
      </c>
      <c r="S23" s="23">
        <f t="shared" si="11"/>
        <v>2.0521208599540124</v>
      </c>
      <c r="T23" s="23">
        <f t="shared" si="12"/>
        <v>1.082635182233307</v>
      </c>
      <c r="U23" s="23">
        <f t="shared" si="13"/>
        <v>1.917456052836921</v>
      </c>
      <c r="V23" s="23">
        <f t="shared" si="14"/>
        <v>2.3538988237810723</v>
      </c>
      <c r="W23" s="23">
        <f t="shared" si="15"/>
        <v>3.7269609743146703</v>
      </c>
      <c r="X23" s="23">
        <f t="shared" si="16"/>
        <v>1.7836968358261394</v>
      </c>
      <c r="Y23" s="23">
        <f t="shared" si="17"/>
        <v>3.5673936716522787</v>
      </c>
      <c r="Z23" s="23">
        <f t="shared" si="18"/>
        <v>5.351090507478418</v>
      </c>
    </row>
    <row r="24" spans="1:26" ht="12">
      <c r="A24" s="22">
        <v>25</v>
      </c>
      <c r="B24" s="23">
        <f>Main3D!Q24</f>
        <v>2.0915518901794075</v>
      </c>
      <c r="C24" s="23">
        <f>Main3D!R24</f>
        <v>2.7302637700465517</v>
      </c>
      <c r="D24" s="23">
        <f>Main3D!S24</f>
        <v>4.168400082617509</v>
      </c>
      <c r="E24" s="23">
        <f t="shared" si="0"/>
        <v>1.895589765060821</v>
      </c>
      <c r="F24" s="23">
        <f t="shared" si="1"/>
        <v>2.474459315457231</v>
      </c>
      <c r="G24" s="23">
        <f t="shared" si="2"/>
        <v>3.777853454360464</v>
      </c>
      <c r="H24" s="23">
        <f t="shared" si="3"/>
        <v>0.8839280241680955</v>
      </c>
      <c r="I24" s="23">
        <f t="shared" si="4"/>
        <v>1.1538593285906824</v>
      </c>
      <c r="J24" s="23">
        <f t="shared" si="5"/>
        <v>1.7616419971555997</v>
      </c>
      <c r="K24" s="23">
        <v>2</v>
      </c>
      <c r="L24" s="23">
        <v>4</v>
      </c>
      <c r="M24" s="23">
        <v>6</v>
      </c>
      <c r="N24" s="23">
        <f t="shared" si="6"/>
        <v>1.8126155740732999</v>
      </c>
      <c r="O24" s="23">
        <f t="shared" si="7"/>
        <v>3.6252311481465997</v>
      </c>
      <c r="P24" s="23">
        <f t="shared" si="8"/>
        <v>5.437846722219899</v>
      </c>
      <c r="Q24" s="23">
        <f t="shared" si="9"/>
        <v>0.8452365234813989</v>
      </c>
      <c r="R24" s="23">
        <f t="shared" si="10"/>
        <v>1.6904730469627978</v>
      </c>
      <c r="S24" s="23">
        <f t="shared" si="11"/>
        <v>2.5357095704441965</v>
      </c>
      <c r="T24" s="23">
        <f t="shared" si="12"/>
        <v>1.117364817766693</v>
      </c>
      <c r="U24" s="23">
        <f t="shared" si="13"/>
        <v>1.835686007624929</v>
      </c>
      <c r="V24" s="23">
        <f t="shared" si="14"/>
        <v>2.3962623271899006</v>
      </c>
      <c r="W24" s="23">
        <f t="shared" si="15"/>
        <v>3.6584670654225104</v>
      </c>
      <c r="X24" s="23">
        <f t="shared" si="16"/>
        <v>1.7553339376796138</v>
      </c>
      <c r="Y24" s="23">
        <f t="shared" si="17"/>
        <v>3.5106678753592275</v>
      </c>
      <c r="Z24" s="23">
        <f t="shared" si="18"/>
        <v>5.26600181303884</v>
      </c>
    </row>
    <row r="25" spans="1:26" ht="12">
      <c r="A25" s="22">
        <v>30</v>
      </c>
      <c r="B25" s="23">
        <f>Main3D!Q25</f>
        <v>2.0329252589786533</v>
      </c>
      <c r="C25" s="23">
        <f>Main3D!R25</f>
        <v>2.831925603856459</v>
      </c>
      <c r="D25" s="23">
        <f>Main3D!S25</f>
        <v>4.150734914819951</v>
      </c>
      <c r="E25" s="23">
        <f t="shared" si="0"/>
        <v>1.760564918270573</v>
      </c>
      <c r="F25" s="23">
        <f t="shared" si="1"/>
        <v>2.4525195145672805</v>
      </c>
      <c r="G25" s="23">
        <f t="shared" si="2"/>
        <v>3.594641880609116</v>
      </c>
      <c r="H25" s="23">
        <f t="shared" si="3"/>
        <v>1.0164626294893264</v>
      </c>
      <c r="I25" s="23">
        <f t="shared" si="4"/>
        <v>1.4159628019282293</v>
      </c>
      <c r="J25" s="23">
        <f t="shared" si="5"/>
        <v>2.075367457409975</v>
      </c>
      <c r="K25" s="23">
        <v>2</v>
      </c>
      <c r="L25" s="23">
        <v>4</v>
      </c>
      <c r="M25" s="23">
        <v>6</v>
      </c>
      <c r="N25" s="23">
        <f t="shared" si="6"/>
        <v>1.7320508075688774</v>
      </c>
      <c r="O25" s="23">
        <f t="shared" si="7"/>
        <v>3.464101615137755</v>
      </c>
      <c r="P25" s="23">
        <f t="shared" si="8"/>
        <v>5.196152422706632</v>
      </c>
      <c r="Q25" s="23">
        <f t="shared" si="9"/>
        <v>0.9999999999999999</v>
      </c>
      <c r="R25" s="23">
        <f t="shared" si="10"/>
        <v>1.9999999999999998</v>
      </c>
      <c r="S25" s="23">
        <f t="shared" si="11"/>
        <v>2.9999999999999996</v>
      </c>
      <c r="T25" s="23">
        <f t="shared" si="12"/>
        <v>1.15</v>
      </c>
      <c r="U25" s="23">
        <f t="shared" si="13"/>
        <v>1.7603779383983078</v>
      </c>
      <c r="V25" s="23">
        <f t="shared" si="14"/>
        <v>2.4522590460206217</v>
      </c>
      <c r="W25" s="23">
        <f t="shared" si="15"/>
        <v>3.594260113556564</v>
      </c>
      <c r="X25" s="23">
        <f t="shared" si="16"/>
        <v>1.7318668560227601</v>
      </c>
      <c r="Y25" s="23">
        <f t="shared" si="17"/>
        <v>3.4637337120455203</v>
      </c>
      <c r="Z25" s="23">
        <f t="shared" si="18"/>
        <v>5.19560056806828</v>
      </c>
    </row>
    <row r="26" spans="1:26" ht="12">
      <c r="A26" s="22">
        <v>35</v>
      </c>
      <c r="B26" s="23">
        <f>Main3D!Q26</f>
        <v>1.9800760578254755</v>
      </c>
      <c r="C26" s="23">
        <f>Main3D!R26</f>
        <v>2.940317122509069</v>
      </c>
      <c r="D26" s="23">
        <f>Main3D!S26</f>
        <v>4.124383947035089</v>
      </c>
      <c r="E26" s="23">
        <f t="shared" si="0"/>
        <v>1.6219833506154262</v>
      </c>
      <c r="F26" s="23">
        <f t="shared" si="1"/>
        <v>2.40856678176123</v>
      </c>
      <c r="G26" s="23">
        <f t="shared" si="2"/>
        <v>3.378497541646494</v>
      </c>
      <c r="H26" s="23">
        <f t="shared" si="3"/>
        <v>1.135724968951564</v>
      </c>
      <c r="I26" s="23">
        <f t="shared" si="4"/>
        <v>1.6864966168707138</v>
      </c>
      <c r="J26" s="23">
        <f t="shared" si="5"/>
        <v>2.365649446483848</v>
      </c>
      <c r="K26" s="23">
        <v>2</v>
      </c>
      <c r="L26" s="23">
        <v>4</v>
      </c>
      <c r="M26" s="23">
        <v>6</v>
      </c>
      <c r="N26" s="23">
        <f t="shared" si="6"/>
        <v>1.6383040885779836</v>
      </c>
      <c r="O26" s="23">
        <f t="shared" si="7"/>
        <v>3.276608177155967</v>
      </c>
      <c r="P26" s="23">
        <f t="shared" si="8"/>
        <v>4.914912265733951</v>
      </c>
      <c r="Q26" s="23">
        <f t="shared" si="9"/>
        <v>1.147152872702092</v>
      </c>
      <c r="R26" s="23">
        <f t="shared" si="10"/>
        <v>2.294305745404184</v>
      </c>
      <c r="S26" s="23">
        <f t="shared" si="11"/>
        <v>3.4414586181062763</v>
      </c>
      <c r="T26" s="23">
        <f t="shared" si="12"/>
        <v>1.1766044443118977</v>
      </c>
      <c r="U26" s="23">
        <f t="shared" si="13"/>
        <v>1.6963413599321342</v>
      </c>
      <c r="V26" s="23">
        <f t="shared" si="14"/>
        <v>2.518984827131524</v>
      </c>
      <c r="W26" s="23">
        <f t="shared" si="15"/>
        <v>3.533380975920284</v>
      </c>
      <c r="X26" s="23">
        <f t="shared" si="16"/>
        <v>1.7134103038396016</v>
      </c>
      <c r="Y26" s="23">
        <f t="shared" si="17"/>
        <v>3.426820607679203</v>
      </c>
      <c r="Z26" s="23">
        <f t="shared" si="18"/>
        <v>5.140230911518806</v>
      </c>
    </row>
    <row r="27" spans="1:26" ht="12">
      <c r="A27" s="22">
        <v>40</v>
      </c>
      <c r="B27" s="23">
        <f>Main3D!Q27</f>
        <v>1.9388043271780722</v>
      </c>
      <c r="C27" s="23">
        <f>Main3D!R27</f>
        <v>3.0516038101021437</v>
      </c>
      <c r="D27" s="23">
        <f>Main3D!S27</f>
        <v>4.08825747396083</v>
      </c>
      <c r="E27" s="23">
        <f t="shared" si="0"/>
        <v>1.4852102811297911</v>
      </c>
      <c r="F27" s="23">
        <f t="shared" si="1"/>
        <v>2.3376641413294483</v>
      </c>
      <c r="G27" s="23">
        <f t="shared" si="2"/>
        <v>3.131786919967324</v>
      </c>
      <c r="H27" s="23">
        <f t="shared" si="3"/>
        <v>1.246239399116712</v>
      </c>
      <c r="I27" s="23">
        <f t="shared" si="4"/>
        <v>1.9615331188058929</v>
      </c>
      <c r="J27" s="23">
        <f t="shared" si="5"/>
        <v>2.627881249470411</v>
      </c>
      <c r="K27" s="23">
        <v>2</v>
      </c>
      <c r="L27" s="23">
        <v>4</v>
      </c>
      <c r="M27" s="23">
        <v>6</v>
      </c>
      <c r="N27" s="23">
        <f t="shared" si="6"/>
        <v>1.532088886237956</v>
      </c>
      <c r="O27" s="23">
        <f t="shared" si="7"/>
        <v>3.064177772475912</v>
      </c>
      <c r="P27" s="23">
        <f t="shared" si="8"/>
        <v>4.596266658713868</v>
      </c>
      <c r="Q27" s="23">
        <f t="shared" si="9"/>
        <v>1.2855752193730785</v>
      </c>
      <c r="R27" s="23">
        <f t="shared" si="10"/>
        <v>2.571150438746157</v>
      </c>
      <c r="S27" s="23">
        <f t="shared" si="11"/>
        <v>3.8567256581192355</v>
      </c>
      <c r="T27" s="23">
        <f t="shared" si="12"/>
        <v>1.1939692620785909</v>
      </c>
      <c r="U27" s="23">
        <f t="shared" si="13"/>
        <v>1.6492491732076988</v>
      </c>
      <c r="V27" s="23">
        <f t="shared" si="14"/>
        <v>2.5958550794518493</v>
      </c>
      <c r="W27" s="23">
        <f t="shared" si="15"/>
        <v>3.4776873376406567</v>
      </c>
      <c r="X27" s="23">
        <f t="shared" si="16"/>
        <v>1.7013054387063178</v>
      </c>
      <c r="Y27" s="23">
        <f t="shared" si="17"/>
        <v>3.4026108774126356</v>
      </c>
      <c r="Z27" s="23">
        <f t="shared" si="18"/>
        <v>5.103916316118954</v>
      </c>
    </row>
    <row r="28" spans="1:26" ht="12">
      <c r="A28" s="22">
        <v>45</v>
      </c>
      <c r="B28" s="23">
        <f>Main3D!Q28</f>
        <v>1.9141311736305977</v>
      </c>
      <c r="C28" s="23">
        <f>Main3D!R28</f>
        <v>3.1622776601683795</v>
      </c>
      <c r="D28" s="23">
        <f>Main3D!S28</f>
        <v>4.041794384940377</v>
      </c>
      <c r="E28" s="23">
        <f t="shared" si="0"/>
        <v>1.3534951329547606</v>
      </c>
      <c r="F28" s="23">
        <f t="shared" si="1"/>
        <v>2.23606797749979</v>
      </c>
      <c r="G28" s="23">
        <f t="shared" si="2"/>
        <v>2.8579802177530516</v>
      </c>
      <c r="H28" s="23">
        <f t="shared" si="3"/>
        <v>1.3534951329547604</v>
      </c>
      <c r="I28" s="23">
        <f t="shared" si="4"/>
        <v>2.23606797749979</v>
      </c>
      <c r="J28" s="23">
        <f t="shared" si="5"/>
        <v>2.857980217753051</v>
      </c>
      <c r="K28" s="23">
        <v>2</v>
      </c>
      <c r="L28" s="23">
        <v>4</v>
      </c>
      <c r="M28" s="23">
        <v>6</v>
      </c>
      <c r="N28" s="23">
        <f t="shared" si="6"/>
        <v>1.4142135623730951</v>
      </c>
      <c r="O28" s="23">
        <f t="shared" si="7"/>
        <v>2.8284271247461903</v>
      </c>
      <c r="P28" s="23">
        <f t="shared" si="8"/>
        <v>4.242640687119286</v>
      </c>
      <c r="Q28" s="23">
        <f t="shared" si="9"/>
        <v>1.414213562373095</v>
      </c>
      <c r="R28" s="23">
        <f t="shared" si="10"/>
        <v>2.82842712474619</v>
      </c>
      <c r="S28" s="23">
        <f t="shared" si="11"/>
        <v>4.242640687119285</v>
      </c>
      <c r="T28" s="23">
        <f t="shared" si="12"/>
        <v>1.2</v>
      </c>
      <c r="U28" s="23">
        <f t="shared" si="13"/>
        <v>1.6241941595457128</v>
      </c>
      <c r="V28" s="23">
        <f t="shared" si="14"/>
        <v>2.683281572999748</v>
      </c>
      <c r="W28" s="23">
        <f t="shared" si="15"/>
        <v>3.4295762613036618</v>
      </c>
      <c r="X28" s="23">
        <f t="shared" si="16"/>
        <v>1.697056274847714</v>
      </c>
      <c r="Y28" s="23">
        <f t="shared" si="17"/>
        <v>3.394112549695428</v>
      </c>
      <c r="Z28" s="23">
        <f t="shared" si="18"/>
        <v>5.091168824543143</v>
      </c>
    </row>
    <row r="29" spans="1:26" ht="12">
      <c r="A29" s="22">
        <v>50</v>
      </c>
      <c r="B29" s="23">
        <f>Main3D!Q29</f>
        <v>1.9096335721890696</v>
      </c>
      <c r="C29" s="23">
        <f>Main3D!R29</f>
        <v>3.269206880081336</v>
      </c>
      <c r="D29" s="23">
        <f>Main3D!S29</f>
        <v>3.985033903689636</v>
      </c>
      <c r="E29" s="23">
        <f t="shared" si="0"/>
        <v>1.2274887992445795</v>
      </c>
      <c r="F29" s="23">
        <f t="shared" si="1"/>
        <v>2.101405676018271</v>
      </c>
      <c r="G29" s="23">
        <f t="shared" si="2"/>
        <v>2.56153041747248</v>
      </c>
      <c r="H29" s="23">
        <f t="shared" si="3"/>
        <v>1.4628641863688805</v>
      </c>
      <c r="I29" s="23">
        <f t="shared" si="4"/>
        <v>2.5043577638926386</v>
      </c>
      <c r="J29" s="23">
        <f t="shared" si="5"/>
        <v>3.0527130775621742</v>
      </c>
      <c r="K29" s="23">
        <v>2</v>
      </c>
      <c r="L29" s="23">
        <v>4</v>
      </c>
      <c r="M29" s="23">
        <v>6</v>
      </c>
      <c r="N29" s="23">
        <f t="shared" si="6"/>
        <v>1.2855752193730787</v>
      </c>
      <c r="O29" s="23">
        <f t="shared" si="7"/>
        <v>2.5711504387461575</v>
      </c>
      <c r="P29" s="23">
        <f t="shared" si="8"/>
        <v>3.8567256581192364</v>
      </c>
      <c r="Q29" s="23">
        <f t="shared" si="9"/>
        <v>1.532088886237956</v>
      </c>
      <c r="R29" s="23">
        <f t="shared" si="10"/>
        <v>3.064177772475912</v>
      </c>
      <c r="S29" s="23">
        <f t="shared" si="11"/>
        <v>4.596266658713868</v>
      </c>
      <c r="T29" s="23">
        <f t="shared" si="12"/>
        <v>1.1939692620785909</v>
      </c>
      <c r="U29" s="23">
        <f t="shared" si="13"/>
        <v>1.6244349911507188</v>
      </c>
      <c r="V29" s="23">
        <f t="shared" si="14"/>
        <v>2.7809597226692446</v>
      </c>
      <c r="W29" s="23">
        <f t="shared" si="15"/>
        <v>3.3898799268881237</v>
      </c>
      <c r="X29" s="23">
        <f t="shared" si="16"/>
        <v>1.7013054387063178</v>
      </c>
      <c r="Y29" s="23">
        <f t="shared" si="17"/>
        <v>3.4026108774126356</v>
      </c>
      <c r="Z29" s="23">
        <f t="shared" si="18"/>
        <v>5.103916316118954</v>
      </c>
    </row>
    <row r="30" spans="1:26" ht="12">
      <c r="A30" s="22">
        <v>55</v>
      </c>
      <c r="B30" s="23">
        <f>Main3D!Q30</f>
        <v>1.9268274376890522</v>
      </c>
      <c r="C30" s="23">
        <f>Main3D!R30</f>
        <v>3.3696491227604226</v>
      </c>
      <c r="D30" s="23">
        <f>Main3D!S30</f>
        <v>3.918685473386296</v>
      </c>
      <c r="E30" s="23">
        <f t="shared" si="0"/>
        <v>1.105182815173104</v>
      </c>
      <c r="F30" s="23">
        <f t="shared" si="1"/>
        <v>1.9327513355863521</v>
      </c>
      <c r="G30" s="23">
        <f t="shared" si="2"/>
        <v>2.247665649005524</v>
      </c>
      <c r="H30" s="23">
        <f t="shared" si="3"/>
        <v>1.578364634575107</v>
      </c>
      <c r="I30" s="23">
        <f t="shared" si="4"/>
        <v>2.760254967445808</v>
      </c>
      <c r="J30" s="23">
        <f t="shared" si="5"/>
        <v>3.20999921644996</v>
      </c>
      <c r="K30" s="23">
        <v>2</v>
      </c>
      <c r="L30" s="23">
        <v>4</v>
      </c>
      <c r="M30" s="23">
        <v>6</v>
      </c>
      <c r="N30" s="23">
        <f t="shared" si="6"/>
        <v>1.1471528727020923</v>
      </c>
      <c r="O30" s="23">
        <f t="shared" si="7"/>
        <v>2.2943057454041846</v>
      </c>
      <c r="P30" s="23">
        <f t="shared" si="8"/>
        <v>3.441458618106277</v>
      </c>
      <c r="Q30" s="23">
        <f t="shared" si="9"/>
        <v>1.6383040885779836</v>
      </c>
      <c r="R30" s="23">
        <f t="shared" si="10"/>
        <v>3.276608177155967</v>
      </c>
      <c r="S30" s="23">
        <f t="shared" si="11"/>
        <v>4.914912265733951</v>
      </c>
      <c r="T30" s="23">
        <f t="shared" si="12"/>
        <v>1.1766044443118977</v>
      </c>
      <c r="U30" s="23">
        <f t="shared" si="13"/>
        <v>1.6507229927286404</v>
      </c>
      <c r="V30" s="23">
        <f t="shared" si="14"/>
        <v>2.8867957636308916</v>
      </c>
      <c r="W30" s="23">
        <f t="shared" si="15"/>
        <v>3.357158033803324</v>
      </c>
      <c r="X30" s="23">
        <f t="shared" si="16"/>
        <v>1.7134103038396016</v>
      </c>
      <c r="Y30" s="23">
        <f t="shared" si="17"/>
        <v>3.426820607679203</v>
      </c>
      <c r="Z30" s="23">
        <f t="shared" si="18"/>
        <v>5.140230911518805</v>
      </c>
    </row>
    <row r="31" spans="1:26" ht="12">
      <c r="A31" s="22">
        <v>60</v>
      </c>
      <c r="B31" s="23">
        <f>Main3D!Q31</f>
        <v>1.9647732283533266</v>
      </c>
      <c r="C31" s="23">
        <f>Main3D!R31</f>
        <v>3.461241003328294</v>
      </c>
      <c r="D31" s="23">
        <f>Main3D!S31</f>
        <v>3.844252857924408</v>
      </c>
      <c r="E31" s="23">
        <f t="shared" si="0"/>
        <v>0.9823866141766635</v>
      </c>
      <c r="F31" s="23">
        <f t="shared" si="1"/>
        <v>1.7306205016641474</v>
      </c>
      <c r="G31" s="23">
        <f t="shared" si="2"/>
        <v>1.9221264289622044</v>
      </c>
      <c r="H31" s="23">
        <f t="shared" si="3"/>
        <v>1.7015435284295446</v>
      </c>
      <c r="I31" s="23">
        <f t="shared" si="4"/>
        <v>2.997522637502641</v>
      </c>
      <c r="J31" s="23">
        <f t="shared" si="5"/>
        <v>3.3292206335334673</v>
      </c>
      <c r="K31" s="23">
        <v>2</v>
      </c>
      <c r="L31" s="23">
        <v>4</v>
      </c>
      <c r="M31" s="23">
        <v>6</v>
      </c>
      <c r="N31" s="23">
        <f t="shared" si="6"/>
        <v>1.0000000000000002</v>
      </c>
      <c r="O31" s="23">
        <f t="shared" si="7"/>
        <v>2.0000000000000004</v>
      </c>
      <c r="P31" s="23">
        <f t="shared" si="8"/>
        <v>3.000000000000001</v>
      </c>
      <c r="Q31" s="23">
        <f t="shared" si="9"/>
        <v>1.7320508075688772</v>
      </c>
      <c r="R31" s="23">
        <f t="shared" si="10"/>
        <v>3.4641016151377544</v>
      </c>
      <c r="S31" s="23">
        <f t="shared" si="11"/>
        <v>5.196152422706632</v>
      </c>
      <c r="T31" s="23">
        <f t="shared" si="12"/>
        <v>1.15</v>
      </c>
      <c r="U31" s="23">
        <f t="shared" si="13"/>
        <v>1.701362816892982</v>
      </c>
      <c r="V31" s="23">
        <f t="shared" si="14"/>
        <v>2.9972042871856175</v>
      </c>
      <c r="W31" s="23">
        <f t="shared" si="15"/>
        <v>3.328867055405027</v>
      </c>
      <c r="X31" s="23">
        <f t="shared" si="16"/>
        <v>1.73186685602276</v>
      </c>
      <c r="Y31" s="23">
        <f t="shared" si="17"/>
        <v>3.46373371204552</v>
      </c>
      <c r="Z31" s="23">
        <f t="shared" si="18"/>
        <v>5.19560056806828</v>
      </c>
    </row>
    <row r="32" spans="1:26" ht="12">
      <c r="A32" s="22">
        <v>65</v>
      </c>
      <c r="B32" s="23">
        <f>Main3D!Q32</f>
        <v>2.0199869344806194</v>
      </c>
      <c r="C32" s="23">
        <f>Main3D!R32</f>
        <v>3.541989933197842</v>
      </c>
      <c r="D32" s="23">
        <f>Main3D!S32</f>
        <v>3.764242332429411</v>
      </c>
      <c r="E32" s="23">
        <f t="shared" si="0"/>
        <v>0.8536833669891235</v>
      </c>
      <c r="F32" s="23">
        <f t="shared" si="1"/>
        <v>1.496909628671128</v>
      </c>
      <c r="G32" s="23">
        <f t="shared" si="2"/>
        <v>1.5908375513020738</v>
      </c>
      <c r="H32" s="23">
        <f t="shared" si="3"/>
        <v>1.8307298884320766</v>
      </c>
      <c r="I32" s="23">
        <f t="shared" si="4"/>
        <v>3.210133058062628</v>
      </c>
      <c r="J32" s="23">
        <f t="shared" si="5"/>
        <v>3.411562138173777</v>
      </c>
      <c r="K32" s="23">
        <v>2</v>
      </c>
      <c r="L32" s="23">
        <v>4</v>
      </c>
      <c r="M32" s="23">
        <v>6</v>
      </c>
      <c r="N32" s="23">
        <f t="shared" si="6"/>
        <v>0.8452365234813989</v>
      </c>
      <c r="O32" s="23">
        <f t="shared" si="7"/>
        <v>1.6904730469627978</v>
      </c>
      <c r="P32" s="23">
        <f t="shared" si="8"/>
        <v>2.5357095704441965</v>
      </c>
      <c r="Q32" s="23">
        <f t="shared" si="9"/>
        <v>1.8126155740732999</v>
      </c>
      <c r="R32" s="23">
        <f t="shared" si="10"/>
        <v>3.6252311481465997</v>
      </c>
      <c r="S32" s="23">
        <f t="shared" si="11"/>
        <v>5.437846722219899</v>
      </c>
      <c r="T32" s="23">
        <f t="shared" si="12"/>
        <v>1.117364817766693</v>
      </c>
      <c r="U32" s="23">
        <f t="shared" si="13"/>
        <v>1.7728758098816189</v>
      </c>
      <c r="V32" s="23">
        <f t="shared" si="14"/>
        <v>3.1086875683308604</v>
      </c>
      <c r="W32" s="23">
        <f t="shared" si="15"/>
        <v>3.303751157881806</v>
      </c>
      <c r="X32" s="23">
        <f t="shared" si="16"/>
        <v>1.7553339376796138</v>
      </c>
      <c r="Y32" s="23">
        <f t="shared" si="17"/>
        <v>3.5106678753592275</v>
      </c>
      <c r="Z32" s="23">
        <f t="shared" si="18"/>
        <v>5.26600181303884</v>
      </c>
    </row>
    <row r="33" spans="1:26" ht="12">
      <c r="A33" s="22">
        <v>70</v>
      </c>
      <c r="B33" s="23">
        <f>Main3D!Q33</f>
        <v>2.08656855996209</v>
      </c>
      <c r="C33" s="23">
        <f>Main3D!R33</f>
        <v>3.610235795621423</v>
      </c>
      <c r="D33" s="23">
        <f>Main3D!S33</f>
        <v>3.682454042568606</v>
      </c>
      <c r="E33" s="23">
        <f t="shared" si="0"/>
        <v>0.7136484779370683</v>
      </c>
      <c r="F33" s="23">
        <f t="shared" si="1"/>
        <v>1.234773364257899</v>
      </c>
      <c r="G33" s="23">
        <f t="shared" si="2"/>
        <v>1.2594734594295032</v>
      </c>
      <c r="H33" s="23">
        <f t="shared" si="3"/>
        <v>1.9607330785602548</v>
      </c>
      <c r="I33" s="23">
        <f t="shared" si="4"/>
        <v>3.3925119364425935</v>
      </c>
      <c r="J33" s="23">
        <f t="shared" si="5"/>
        <v>3.4603748901849563</v>
      </c>
      <c r="K33" s="23">
        <v>2</v>
      </c>
      <c r="L33" s="23">
        <v>4</v>
      </c>
      <c r="M33" s="23">
        <v>6</v>
      </c>
      <c r="N33" s="23">
        <f t="shared" si="6"/>
        <v>0.6840402866513376</v>
      </c>
      <c r="O33" s="23">
        <f t="shared" si="7"/>
        <v>1.3680805733026753</v>
      </c>
      <c r="P33" s="23">
        <f t="shared" si="8"/>
        <v>2.052120859954013</v>
      </c>
      <c r="Q33" s="23">
        <f t="shared" si="9"/>
        <v>1.8793852415718166</v>
      </c>
      <c r="R33" s="23">
        <f t="shared" si="10"/>
        <v>3.7587704831436333</v>
      </c>
      <c r="S33" s="23">
        <f t="shared" si="11"/>
        <v>5.63815572471545</v>
      </c>
      <c r="T33" s="23">
        <f t="shared" si="12"/>
        <v>1.082635182233307</v>
      </c>
      <c r="U33" s="23">
        <f t="shared" si="13"/>
        <v>1.8609028690693414</v>
      </c>
      <c r="V33" s="23">
        <f t="shared" si="14"/>
        <v>3.2197830826180973</v>
      </c>
      <c r="W33" s="23">
        <f t="shared" si="15"/>
        <v>3.284190811902398</v>
      </c>
      <c r="X33" s="23">
        <f t="shared" si="16"/>
        <v>1.7836968358261387</v>
      </c>
      <c r="Y33" s="23">
        <f t="shared" si="17"/>
        <v>3.5673936716522774</v>
      </c>
      <c r="Z33" s="23">
        <f t="shared" si="18"/>
        <v>5.351090507478417</v>
      </c>
    </row>
    <row r="34" spans="1:26" ht="12">
      <c r="A34" s="22">
        <v>75</v>
      </c>
      <c r="B34" s="23">
        <f>Main3D!Q34</f>
        <v>2.1563710717812894</v>
      </c>
      <c r="C34" s="23">
        <f>Main3D!R34</f>
        <v>3.60443684812544</v>
      </c>
      <c r="D34" s="23">
        <f>Main3D!S34</f>
        <v>3.664670668244617</v>
      </c>
      <c r="E34" s="23">
        <f t="shared" si="0"/>
        <v>0.5581099016851325</v>
      </c>
      <c r="F34" s="23">
        <f t="shared" si="1"/>
        <v>0.932896903164166</v>
      </c>
      <c r="G34" s="23">
        <f t="shared" si="2"/>
        <v>0.9484865629702883</v>
      </c>
      <c r="H34" s="23">
        <f t="shared" si="3"/>
        <v>2.0828945092961857</v>
      </c>
      <c r="I34" s="23">
        <f t="shared" si="4"/>
        <v>3.4816186408323304</v>
      </c>
      <c r="J34" s="23">
        <f t="shared" si="5"/>
        <v>3.539800043301494</v>
      </c>
      <c r="K34" s="23">
        <v>2</v>
      </c>
      <c r="L34" s="23">
        <v>4</v>
      </c>
      <c r="M34" s="23">
        <v>6</v>
      </c>
      <c r="N34" s="23">
        <f t="shared" si="6"/>
        <v>0.5176380902050415</v>
      </c>
      <c r="O34" s="23">
        <f t="shared" si="7"/>
        <v>1.035276180410083</v>
      </c>
      <c r="P34" s="23">
        <f t="shared" si="8"/>
        <v>1.5529142706151244</v>
      </c>
      <c r="Q34" s="23">
        <f t="shared" si="9"/>
        <v>1.9318516525781366</v>
      </c>
      <c r="R34" s="23">
        <f t="shared" si="10"/>
        <v>3.8637033051562732</v>
      </c>
      <c r="S34" s="23">
        <f t="shared" si="11"/>
        <v>5.79555495773441</v>
      </c>
      <c r="T34" s="23">
        <f t="shared" si="12"/>
        <v>1.05</v>
      </c>
      <c r="U34" s="23">
        <f t="shared" si="13"/>
        <v>1.9608457345558978</v>
      </c>
      <c r="V34" s="23">
        <f t="shared" si="14"/>
        <v>3.277610570654011</v>
      </c>
      <c r="W34" s="23">
        <f t="shared" si="15"/>
        <v>3.33238278996371</v>
      </c>
      <c r="X34" s="23">
        <f t="shared" si="16"/>
        <v>1.818653347947321</v>
      </c>
      <c r="Y34" s="23">
        <f t="shared" si="17"/>
        <v>3.637306695894642</v>
      </c>
      <c r="Z34" s="23">
        <f t="shared" si="18"/>
        <v>5.455960043841965</v>
      </c>
    </row>
    <row r="35" spans="1:26" ht="12">
      <c r="A35" s="22">
        <v>80</v>
      </c>
      <c r="B35" s="23">
        <f>Main3D!Q35</f>
        <v>2.2192118910823293</v>
      </c>
      <c r="C35" s="23">
        <f>Main3D!R35</f>
        <v>3.5378697990448313</v>
      </c>
      <c r="D35" s="23">
        <f>Main3D!S35</f>
        <v>3.7042617813877894</v>
      </c>
      <c r="E35" s="23">
        <f t="shared" si="0"/>
        <v>0.38536210074322896</v>
      </c>
      <c r="F35" s="23">
        <f t="shared" si="1"/>
        <v>0.6143446434270042</v>
      </c>
      <c r="G35" s="23">
        <f t="shared" si="2"/>
        <v>0.643238307939247</v>
      </c>
      <c r="H35" s="23">
        <f t="shared" si="3"/>
        <v>2.185497075914762</v>
      </c>
      <c r="I35" s="23">
        <f t="shared" si="4"/>
        <v>3.484121607247092</v>
      </c>
      <c r="J35" s="23">
        <f t="shared" si="5"/>
        <v>3.6479857214975078</v>
      </c>
      <c r="K35" s="23">
        <v>2</v>
      </c>
      <c r="L35" s="23">
        <v>4</v>
      </c>
      <c r="M35" s="23">
        <v>6</v>
      </c>
      <c r="N35" s="23">
        <f t="shared" si="6"/>
        <v>0.34729635533386083</v>
      </c>
      <c r="O35" s="23">
        <f t="shared" si="7"/>
        <v>0.6945927106677217</v>
      </c>
      <c r="P35" s="23">
        <f t="shared" si="8"/>
        <v>1.0418890660015825</v>
      </c>
      <c r="Q35" s="23">
        <f t="shared" si="9"/>
        <v>1.969615506024416</v>
      </c>
      <c r="R35" s="23">
        <f t="shared" si="10"/>
        <v>3.939231012048832</v>
      </c>
      <c r="S35" s="23">
        <f t="shared" si="11"/>
        <v>5.908846518073248</v>
      </c>
      <c r="T35" s="23">
        <f t="shared" si="12"/>
        <v>1.0233955556881023</v>
      </c>
      <c r="U35" s="23">
        <f t="shared" si="13"/>
        <v>2.0678399643609997</v>
      </c>
      <c r="V35" s="23">
        <f t="shared" si="14"/>
        <v>3.296552523248587</v>
      </c>
      <c r="W35" s="23">
        <f t="shared" si="15"/>
        <v>3.4515949471922562</v>
      </c>
      <c r="X35" s="23">
        <f t="shared" si="16"/>
        <v>1.8635804653628598</v>
      </c>
      <c r="Y35" s="23">
        <f t="shared" si="17"/>
        <v>3.7271609307257196</v>
      </c>
      <c r="Z35" s="23">
        <f t="shared" si="18"/>
        <v>5.590741396088579</v>
      </c>
    </row>
    <row r="36" spans="1:26" ht="12">
      <c r="A36" s="22">
        <v>85</v>
      </c>
      <c r="B36" s="23">
        <f>Main3D!Q36</f>
        <v>2.2637079962508246</v>
      </c>
      <c r="C36" s="23">
        <f>Main3D!R36</f>
        <v>3.492022167285886</v>
      </c>
      <c r="D36" s="23">
        <f>Main3D!S36</f>
        <v>3.7283073776395708</v>
      </c>
      <c r="E36" s="23">
        <f t="shared" si="0"/>
        <v>0.19729515177705403</v>
      </c>
      <c r="F36" s="23">
        <f t="shared" si="1"/>
        <v>0.3043497856810891</v>
      </c>
      <c r="G36" s="23">
        <f t="shared" si="2"/>
        <v>0.3249433986897512</v>
      </c>
      <c r="H36" s="23">
        <f t="shared" si="3"/>
        <v>2.2550939038929605</v>
      </c>
      <c r="I36" s="23">
        <f t="shared" si="4"/>
        <v>3.478733968669046</v>
      </c>
      <c r="J36" s="23">
        <f t="shared" si="5"/>
        <v>3.7141200424608796</v>
      </c>
      <c r="K36" s="23">
        <v>2</v>
      </c>
      <c r="L36" s="23">
        <v>4</v>
      </c>
      <c r="M36" s="23">
        <v>6</v>
      </c>
      <c r="N36" s="23">
        <f t="shared" si="6"/>
        <v>0.17431148549531672</v>
      </c>
      <c r="O36" s="23">
        <f t="shared" si="7"/>
        <v>0.34862297099063344</v>
      </c>
      <c r="P36" s="23">
        <f t="shared" si="8"/>
        <v>0.5229344564859502</v>
      </c>
      <c r="Q36" s="23">
        <f t="shared" si="9"/>
        <v>1.992389396183491</v>
      </c>
      <c r="R36" s="23">
        <f t="shared" si="10"/>
        <v>3.984778792366982</v>
      </c>
      <c r="S36" s="23">
        <f t="shared" si="11"/>
        <v>5.977168188550474</v>
      </c>
      <c r="T36" s="23">
        <f t="shared" si="12"/>
        <v>1.0060307379214093</v>
      </c>
      <c r="U36" s="23">
        <f t="shared" si="13"/>
        <v>2.1762504727376966</v>
      </c>
      <c r="V36" s="23">
        <f t="shared" si="14"/>
        <v>3.357109178813176</v>
      </c>
      <c r="W36" s="23">
        <f t="shared" si="15"/>
        <v>3.5842655972137747</v>
      </c>
      <c r="X36" s="23">
        <f t="shared" si="16"/>
        <v>1.9227307376587655</v>
      </c>
      <c r="Y36" s="23">
        <f t="shared" si="17"/>
        <v>3.845461475317531</v>
      </c>
      <c r="Z36" s="23">
        <f t="shared" si="18"/>
        <v>5.768192212976297</v>
      </c>
    </row>
    <row r="37" spans="1:26" ht="12">
      <c r="A37" s="22">
        <v>90</v>
      </c>
      <c r="B37" s="23">
        <f>Main3D!Q37</f>
        <v>2.279916615078811</v>
      </c>
      <c r="C37" s="23">
        <f>Main3D!R37</f>
        <v>3.4755041167548075</v>
      </c>
      <c r="D37" s="23">
        <f>Main3D!S37</f>
        <v>3.7363638393411445</v>
      </c>
      <c r="E37" s="23">
        <f t="shared" si="0"/>
        <v>1.3960001865053597E-16</v>
      </c>
      <c r="F37" s="23">
        <f t="shared" si="1"/>
        <v>2.1280622120568832E-16</v>
      </c>
      <c r="G37" s="23">
        <f t="shared" si="2"/>
        <v>2.287787448924669E-16</v>
      </c>
      <c r="H37" s="23">
        <f t="shared" si="3"/>
        <v>2.279916615078811</v>
      </c>
      <c r="I37" s="23">
        <f t="shared" si="4"/>
        <v>3.4755041167548075</v>
      </c>
      <c r="J37" s="23">
        <f t="shared" si="5"/>
        <v>3.7363638393411445</v>
      </c>
      <c r="K37" s="23">
        <v>2</v>
      </c>
      <c r="L37" s="23">
        <v>4</v>
      </c>
      <c r="M37" s="23">
        <v>6</v>
      </c>
      <c r="N37" s="23">
        <f t="shared" si="6"/>
        <v>1.22514845490862E-16</v>
      </c>
      <c r="O37" s="23">
        <f t="shared" si="7"/>
        <v>2.45029690981724E-16</v>
      </c>
      <c r="P37" s="23">
        <f t="shared" si="8"/>
        <v>3.67544536472586E-16</v>
      </c>
      <c r="Q37" s="23">
        <f t="shared" si="9"/>
        <v>2</v>
      </c>
      <c r="R37" s="23">
        <f t="shared" si="10"/>
        <v>4</v>
      </c>
      <c r="S37" s="23">
        <f t="shared" si="11"/>
        <v>6</v>
      </c>
      <c r="T37" s="23">
        <f t="shared" si="12"/>
        <v>1</v>
      </c>
      <c r="U37" s="23">
        <f t="shared" si="13"/>
        <v>2.279916615078811</v>
      </c>
      <c r="V37" s="23">
        <f t="shared" si="14"/>
        <v>3.4755041167548075</v>
      </c>
      <c r="W37" s="23">
        <f t="shared" si="15"/>
        <v>3.7363638393411445</v>
      </c>
      <c r="X37" s="23">
        <f t="shared" si="16"/>
        <v>2</v>
      </c>
      <c r="Y37" s="23">
        <f t="shared" si="17"/>
        <v>4</v>
      </c>
      <c r="Z37" s="23">
        <f t="shared" si="18"/>
        <v>6</v>
      </c>
    </row>
    <row r="38" spans="1:26" ht="12">
      <c r="A38" s="22">
        <v>95</v>
      </c>
      <c r="B38" s="23">
        <f>Main3D!Q38</f>
        <v>2.2813181174730754</v>
      </c>
      <c r="C38" s="23">
        <f>Main3D!R38</f>
        <v>3.254121501468963</v>
      </c>
      <c r="D38" s="23">
        <f>Main3D!S38</f>
        <v>3.9425318356499988</v>
      </c>
      <c r="E38" s="23">
        <f t="shared" si="0"/>
        <v>-0.19882997497205535</v>
      </c>
      <c r="F38" s="23">
        <f t="shared" si="1"/>
        <v>-0.2836153764516523</v>
      </c>
      <c r="G38" s="23">
        <f t="shared" si="2"/>
        <v>-0.3436142904423641</v>
      </c>
      <c r="H38" s="23">
        <f t="shared" si="3"/>
        <v>2.2726370132873197</v>
      </c>
      <c r="I38" s="23">
        <f t="shared" si="4"/>
        <v>3.2417385867097313</v>
      </c>
      <c r="J38" s="23">
        <f t="shared" si="5"/>
        <v>3.927529311732446</v>
      </c>
      <c r="K38" s="23">
        <v>2</v>
      </c>
      <c r="L38" s="23">
        <v>4</v>
      </c>
      <c r="M38" s="23">
        <v>6</v>
      </c>
      <c r="N38" s="23">
        <f t="shared" si="6"/>
        <v>-0.17431148549531647</v>
      </c>
      <c r="O38" s="23">
        <f t="shared" si="7"/>
        <v>-0.34862297099063294</v>
      </c>
      <c r="P38" s="23">
        <f t="shared" si="8"/>
        <v>-0.5229344564859494</v>
      </c>
      <c r="Q38" s="23">
        <f t="shared" si="9"/>
        <v>1.992389396183491</v>
      </c>
      <c r="R38" s="23">
        <f t="shared" si="10"/>
        <v>3.984778792366982</v>
      </c>
      <c r="S38" s="23">
        <f t="shared" si="11"/>
        <v>5.977168188550474</v>
      </c>
      <c r="T38" s="23">
        <v>1</v>
      </c>
      <c r="U38" s="23">
        <f>SQRT(E38^2+H38^2+2*ABS(E38*H38)*(SIN(30/180*PI())-COS(30/180*PI())))*T38</f>
        <v>2.2076280834670023</v>
      </c>
      <c r="V38" s="23">
        <f>SQRT(F38^2+I38^2+2*ABS(F38*I38)*(SIN(30/180*PI())-COS(30/180*PI())))*T38</f>
        <v>3.1490084432477126</v>
      </c>
      <c r="W38" s="23">
        <f>SQRT(G38^2+J38^2+2*ABS(G38*J38)*(SIN(30/180*PI())-COS(30/180*PI())))*T38</f>
        <v>3.8151820799040195</v>
      </c>
      <c r="X38" s="23">
        <f>SQRT(N38^2+Q38^2+2*ABS(N38*Q38)*(SIN(30/180*PI())-COS(30/180*PI())))*T38</f>
        <v>1.9353969677076894</v>
      </c>
      <c r="Y38" s="23">
        <f>SQRT(O38^2+R38^2+2*ABS(O38*R38)*(SIN(30/180*PI())-COS(30/180*PI())))*T38</f>
        <v>3.870793935415379</v>
      </c>
      <c r="Z38" s="23">
        <f>SQRT(P38^2+S38^2+2*ABS(P38*S38)*(SIN(30/180*PI())-COS(30/180*PI())))*T38</f>
        <v>5.806190903123069</v>
      </c>
    </row>
    <row r="39" spans="1:26" ht="12">
      <c r="A39" s="22">
        <v>100</v>
      </c>
      <c r="B39" s="23">
        <f>Main3D!Q39</f>
        <v>2.2854694447205337</v>
      </c>
      <c r="C39" s="23">
        <f>Main3D!R39</f>
        <v>2.9312848436984273</v>
      </c>
      <c r="D39" s="23">
        <f>Main3D!S39</f>
        <v>4.221064307983006</v>
      </c>
      <c r="E39" s="23">
        <f t="shared" si="0"/>
        <v>-0.3968676041891718</v>
      </c>
      <c r="F39" s="23">
        <f t="shared" si="1"/>
        <v>-0.5090122713309245</v>
      </c>
      <c r="G39" s="23">
        <f t="shared" si="2"/>
        <v>-0.7329801248961713</v>
      </c>
      <c r="H39" s="23">
        <f t="shared" si="3"/>
        <v>2.2507480284332875</v>
      </c>
      <c r="I39" s="23">
        <f t="shared" si="4"/>
        <v>2.8867520403613898</v>
      </c>
      <c r="J39" s="23">
        <f t="shared" si="5"/>
        <v>4.1569368564647755</v>
      </c>
      <c r="K39" s="23">
        <v>2</v>
      </c>
      <c r="L39" s="23">
        <v>4</v>
      </c>
      <c r="M39" s="23">
        <v>6</v>
      </c>
      <c r="N39" s="23">
        <f t="shared" si="6"/>
        <v>-0.3472963553338606</v>
      </c>
      <c r="O39" s="23">
        <f t="shared" si="7"/>
        <v>-0.6945927106677212</v>
      </c>
      <c r="P39" s="23">
        <f t="shared" si="8"/>
        <v>-1.0418890660015818</v>
      </c>
      <c r="Q39" s="23">
        <f t="shared" si="9"/>
        <v>1.969615506024416</v>
      </c>
      <c r="R39" s="23">
        <f t="shared" si="10"/>
        <v>3.939231012048832</v>
      </c>
      <c r="S39" s="23">
        <f t="shared" si="11"/>
        <v>5.908846518073248</v>
      </c>
      <c r="T39" s="23">
        <v>1</v>
      </c>
      <c r="U39" s="23">
        <f aca="true" t="shared" si="19" ref="U39:U55">SQRT(E39^2+H39^2+2*ABS(E39*H39)*(SIN(30/180*PI())-COS(30/180*PI())))*T39</f>
        <v>2.137631153235296</v>
      </c>
      <c r="V39" s="23">
        <f aca="true" t="shared" si="20" ref="V39:V55">SQRT(F39^2+I39^2+2*ABS(F39*I39)*(SIN(30/180*PI())-COS(30/180*PI())))*T39</f>
        <v>2.7416712200509945</v>
      </c>
      <c r="W39" s="23">
        <f aca="true" t="shared" si="21" ref="W39:W55">SQRT(G39^2+J39^2+2*ABS(G39*J39)*(SIN(30/180*PI())-COS(30/180*PI())))*T39</f>
        <v>3.9480197757171935</v>
      </c>
      <c r="X39" s="23">
        <f aca="true" t="shared" si="22" ref="X39:X55">SQRT(N39^2+Q39^2+2*ABS(N39*Q39)*(SIN(30/180*PI())-COS(30/180*PI())))*T39</f>
        <v>1.8706276368500605</v>
      </c>
      <c r="Y39" s="23">
        <f aca="true" t="shared" si="23" ref="Y39:Y55">SQRT(O39^2+R39^2+2*ABS(O39*R39)*(SIN(30/180*PI())-COS(30/180*PI())))*T39</f>
        <v>3.741255273700121</v>
      </c>
      <c r="Z39" s="23">
        <f aca="true" t="shared" si="24" ref="Z39:Z55">SQRT(P39^2+S39^2+2*ABS(P39*S39)*(SIN(30/180*PI())-COS(30/180*PI())))*T39</f>
        <v>5.611882910550181</v>
      </c>
    </row>
    <row r="40" spans="1:26" ht="12">
      <c r="A40" s="22">
        <v>105</v>
      </c>
      <c r="B40" s="23">
        <f>Main3D!Q40</f>
        <v>2.29224144210249</v>
      </c>
      <c r="C40" s="23">
        <f>Main3D!R40</f>
        <v>2.599625687044976</v>
      </c>
      <c r="D40" s="23">
        <f>Main3D!S40</f>
        <v>4.483744930598052</v>
      </c>
      <c r="E40" s="23">
        <f t="shared" si="0"/>
        <v>-0.5932757411893917</v>
      </c>
      <c r="F40" s="23">
        <f t="shared" si="1"/>
        <v>-0.6728326379449654</v>
      </c>
      <c r="G40" s="23">
        <f t="shared" si="2"/>
        <v>-1.1604785814206564</v>
      </c>
      <c r="H40" s="23">
        <f t="shared" si="3"/>
        <v>2.2141352090168933</v>
      </c>
      <c r="I40" s="23">
        <f t="shared" si="4"/>
        <v>2.5110455898012054</v>
      </c>
      <c r="J40" s="23">
        <f t="shared" si="5"/>
        <v>4.330965026957345</v>
      </c>
      <c r="K40" s="23">
        <v>2</v>
      </c>
      <c r="L40" s="23">
        <v>4</v>
      </c>
      <c r="M40" s="23">
        <v>6</v>
      </c>
      <c r="N40" s="23">
        <f t="shared" si="6"/>
        <v>-0.5176380902050417</v>
      </c>
      <c r="O40" s="23">
        <f t="shared" si="7"/>
        <v>-1.0352761804100834</v>
      </c>
      <c r="P40" s="23">
        <f t="shared" si="8"/>
        <v>-1.552914270615125</v>
      </c>
      <c r="Q40" s="23">
        <f t="shared" si="9"/>
        <v>1.9318516525781366</v>
      </c>
      <c r="R40" s="23">
        <f t="shared" si="10"/>
        <v>3.8637033051562732</v>
      </c>
      <c r="S40" s="23">
        <f t="shared" si="11"/>
        <v>5.79555495773441</v>
      </c>
      <c r="T40" s="23">
        <v>1</v>
      </c>
      <c r="U40" s="23">
        <f t="shared" si="19"/>
        <v>2.0718962876439786</v>
      </c>
      <c r="V40" s="23">
        <f t="shared" si="20"/>
        <v>2.3497327599627216</v>
      </c>
      <c r="W40" s="23">
        <f t="shared" si="21"/>
        <v>4.052738208906899</v>
      </c>
      <c r="X40" s="23">
        <f t="shared" si="22"/>
        <v>1.807746993478657</v>
      </c>
      <c r="Y40" s="23">
        <f t="shared" si="23"/>
        <v>3.615493986957314</v>
      </c>
      <c r="Z40" s="23">
        <f t="shared" si="24"/>
        <v>5.4232409804359705</v>
      </c>
    </row>
    <row r="41" spans="1:26" ht="12">
      <c r="A41" s="22">
        <v>110</v>
      </c>
      <c r="B41" s="23">
        <f>Main3D!Q41</f>
        <v>2.276688994454518</v>
      </c>
      <c r="C41" s="23">
        <f>Main3D!R41</f>
        <v>2.3014097028061378</v>
      </c>
      <c r="D41" s="23">
        <f>Main3D!S41</f>
        <v>4.721475235556179</v>
      </c>
      <c r="E41" s="23">
        <f t="shared" si="0"/>
        <v>-0.7786734961913068</v>
      </c>
      <c r="F41" s="23">
        <f t="shared" si="1"/>
        <v>-0.7871284764048398</v>
      </c>
      <c r="G41" s="23">
        <f t="shared" si="2"/>
        <v>-1.6148396367735198</v>
      </c>
      <c r="H41" s="23">
        <f t="shared" si="3"/>
        <v>2.1393878479134005</v>
      </c>
      <c r="I41" s="23">
        <f t="shared" si="4"/>
        <v>2.162617715132018</v>
      </c>
      <c r="J41" s="23">
        <f t="shared" si="5"/>
        <v>4.43673543807555</v>
      </c>
      <c r="K41" s="23">
        <v>2</v>
      </c>
      <c r="L41" s="23">
        <v>4</v>
      </c>
      <c r="M41" s="23">
        <v>6</v>
      </c>
      <c r="N41" s="23">
        <f t="shared" si="6"/>
        <v>-0.6840402866513374</v>
      </c>
      <c r="O41" s="23">
        <f t="shared" si="7"/>
        <v>-1.3680805733026749</v>
      </c>
      <c r="P41" s="23">
        <f t="shared" si="8"/>
        <v>-2.0521208599540124</v>
      </c>
      <c r="Q41" s="23">
        <f t="shared" si="9"/>
        <v>1.8793852415718169</v>
      </c>
      <c r="R41" s="23">
        <f t="shared" si="10"/>
        <v>3.7587704831436337</v>
      </c>
      <c r="S41" s="23">
        <f t="shared" si="11"/>
        <v>5.638155724715451</v>
      </c>
      <c r="T41" s="23">
        <v>1</v>
      </c>
      <c r="U41" s="23">
        <f t="shared" si="19"/>
        <v>1.9909295817693908</v>
      </c>
      <c r="V41" s="23">
        <f t="shared" si="20"/>
        <v>2.0125474617957866</v>
      </c>
      <c r="W41" s="23">
        <f t="shared" si="21"/>
        <v>4.128857625682254</v>
      </c>
      <c r="X41" s="23">
        <f t="shared" si="22"/>
        <v>1.7489693028945363</v>
      </c>
      <c r="Y41" s="23">
        <f t="shared" si="23"/>
        <v>3.4979386057890727</v>
      </c>
      <c r="Z41" s="23">
        <f t="shared" si="24"/>
        <v>5.2469079086836095</v>
      </c>
    </row>
    <row r="42" spans="1:26" ht="12">
      <c r="A42" s="22">
        <v>115</v>
      </c>
      <c r="B42" s="23">
        <f>Main3D!Q42</f>
        <v>1.9808178252772</v>
      </c>
      <c r="C42" s="23">
        <f>Main3D!R42</f>
        <v>2.31264843423003</v>
      </c>
      <c r="D42" s="23">
        <f>Main3D!S42</f>
        <v>4.9303883025271915</v>
      </c>
      <c r="E42" s="23">
        <f t="shared" si="0"/>
        <v>-0.8371297861436425</v>
      </c>
      <c r="F42" s="23">
        <f t="shared" si="1"/>
        <v>-0.9773674612916453</v>
      </c>
      <c r="G42" s="23">
        <f t="shared" si="2"/>
        <v>-2.083672134120719</v>
      </c>
      <c r="H42" s="23">
        <f t="shared" si="3"/>
        <v>1.7952306197497288</v>
      </c>
      <c r="I42" s="23">
        <f t="shared" si="4"/>
        <v>2.0959712846207923</v>
      </c>
      <c r="J42" s="23">
        <f t="shared" si="5"/>
        <v>4.468449311694805</v>
      </c>
      <c r="K42" s="23">
        <v>2</v>
      </c>
      <c r="L42" s="23">
        <v>4</v>
      </c>
      <c r="M42" s="23">
        <v>6</v>
      </c>
      <c r="N42" s="23">
        <f t="shared" si="6"/>
        <v>-0.8452365234813987</v>
      </c>
      <c r="O42" s="23">
        <f t="shared" si="7"/>
        <v>-1.6904730469627973</v>
      </c>
      <c r="P42" s="23">
        <f t="shared" si="8"/>
        <v>-2.535709570444196</v>
      </c>
      <c r="Q42" s="23">
        <f t="shared" si="9"/>
        <v>1.8126155740733</v>
      </c>
      <c r="R42" s="23">
        <f t="shared" si="10"/>
        <v>3.6252311481466</v>
      </c>
      <c r="S42" s="23">
        <f t="shared" si="11"/>
        <v>5.4378467222199</v>
      </c>
      <c r="T42" s="23">
        <v>1</v>
      </c>
      <c r="U42" s="23">
        <f t="shared" si="19"/>
        <v>1.680322371180906</v>
      </c>
      <c r="V42" s="23">
        <f t="shared" si="20"/>
        <v>1.9618133738115973</v>
      </c>
      <c r="W42" s="23">
        <f t="shared" si="21"/>
        <v>4.182434980958294</v>
      </c>
      <c r="X42" s="23">
        <f t="shared" si="22"/>
        <v>1.6965945578016577</v>
      </c>
      <c r="Y42" s="23">
        <f t="shared" si="23"/>
        <v>3.3931891156033154</v>
      </c>
      <c r="Z42" s="23">
        <f t="shared" si="24"/>
        <v>5.089783673404973</v>
      </c>
    </row>
    <row r="43" spans="1:26" ht="12">
      <c r="A43" s="22">
        <v>120</v>
      </c>
      <c r="B43" s="23">
        <f>Main3D!Q43</f>
        <v>1.7371463592838143</v>
      </c>
      <c r="C43" s="23">
        <f>Main3D!R43</f>
        <v>2.325600112143364</v>
      </c>
      <c r="D43" s="23">
        <f>Main3D!S43</f>
        <v>5.107957853665501</v>
      </c>
      <c r="E43" s="23">
        <f t="shared" si="0"/>
        <v>-0.8685731796419068</v>
      </c>
      <c r="F43" s="23">
        <f t="shared" si="1"/>
        <v>-1.1628000560716816</v>
      </c>
      <c r="G43" s="23">
        <f t="shared" si="2"/>
        <v>-2.553978926832749</v>
      </c>
      <c r="H43" s="23">
        <f t="shared" si="3"/>
        <v>1.504412877231433</v>
      </c>
      <c r="I43" s="23">
        <f t="shared" si="4"/>
        <v>2.014028776160093</v>
      </c>
      <c r="J43" s="23">
        <f t="shared" si="5"/>
        <v>4.42362126273456</v>
      </c>
      <c r="K43" s="23">
        <v>2</v>
      </c>
      <c r="L43" s="23">
        <v>4</v>
      </c>
      <c r="M43" s="23">
        <v>6</v>
      </c>
      <c r="N43" s="23">
        <f t="shared" si="6"/>
        <v>-0.9999999999999996</v>
      </c>
      <c r="O43" s="23">
        <f t="shared" si="7"/>
        <v>-1.9999999999999991</v>
      </c>
      <c r="P43" s="23">
        <f t="shared" si="8"/>
        <v>-2.9999999999999987</v>
      </c>
      <c r="Q43" s="23">
        <f t="shared" si="9"/>
        <v>1.7320508075688774</v>
      </c>
      <c r="R43" s="23">
        <f t="shared" si="10"/>
        <v>3.464101615137755</v>
      </c>
      <c r="S43" s="23">
        <f t="shared" si="11"/>
        <v>5.196152422706632</v>
      </c>
      <c r="T43" s="23">
        <v>1</v>
      </c>
      <c r="U43" s="23">
        <f t="shared" si="19"/>
        <v>1.4356573562881876</v>
      </c>
      <c r="V43" s="23">
        <f t="shared" si="20"/>
        <v>1.9219825036272424</v>
      </c>
      <c r="W43" s="23">
        <f t="shared" si="21"/>
        <v>4.221450443155659</v>
      </c>
      <c r="X43" s="23">
        <f t="shared" si="22"/>
        <v>1.6528916502810693</v>
      </c>
      <c r="Y43" s="23">
        <f t="shared" si="23"/>
        <v>3.3057833005621386</v>
      </c>
      <c r="Z43" s="23">
        <f t="shared" si="24"/>
        <v>4.958674950843208</v>
      </c>
    </row>
    <row r="44" spans="1:26" ht="12">
      <c r="A44" s="22">
        <v>125</v>
      </c>
      <c r="B44" s="23">
        <f>Main3D!Q44</f>
        <v>1.5783980529744672</v>
      </c>
      <c r="C44" s="23">
        <f>Main3D!R44</f>
        <v>2.339848823476534</v>
      </c>
      <c r="D44" s="23">
        <f>Main3D!S44</f>
        <v>5.252365926394237</v>
      </c>
      <c r="E44" s="23">
        <f t="shared" si="0"/>
        <v>-0.9053319303685241</v>
      </c>
      <c r="F44" s="23">
        <f t="shared" si="1"/>
        <v>-1.3420821497698576</v>
      </c>
      <c r="G44" s="23">
        <f t="shared" si="2"/>
        <v>-3.012633330472866</v>
      </c>
      <c r="H44" s="23">
        <f t="shared" si="3"/>
        <v>1.2929479917957996</v>
      </c>
      <c r="I44" s="23">
        <f t="shared" si="4"/>
        <v>1.9166919470779957</v>
      </c>
      <c r="J44" s="23">
        <f t="shared" si="5"/>
        <v>4.302486285959684</v>
      </c>
      <c r="K44" s="23">
        <v>2</v>
      </c>
      <c r="L44" s="23">
        <v>4</v>
      </c>
      <c r="M44" s="23">
        <v>6</v>
      </c>
      <c r="N44" s="23">
        <f t="shared" si="6"/>
        <v>-1.1471528727020917</v>
      </c>
      <c r="O44" s="23">
        <f t="shared" si="7"/>
        <v>-2.2943057454041833</v>
      </c>
      <c r="P44" s="23">
        <f t="shared" si="8"/>
        <v>-3.441458618106275</v>
      </c>
      <c r="Q44" s="23">
        <f t="shared" si="9"/>
        <v>1.638304088577984</v>
      </c>
      <c r="R44" s="23">
        <f t="shared" si="10"/>
        <v>3.276608177155968</v>
      </c>
      <c r="S44" s="23">
        <f t="shared" si="11"/>
        <v>4.914912265733952</v>
      </c>
      <c r="T44" s="23">
        <v>1</v>
      </c>
      <c r="U44" s="23">
        <f t="shared" si="19"/>
        <v>1.2784523701902948</v>
      </c>
      <c r="V44" s="23">
        <f t="shared" si="20"/>
        <v>1.8952033478648351</v>
      </c>
      <c r="W44" s="23">
        <f t="shared" si="21"/>
        <v>4.254249842143007</v>
      </c>
      <c r="X44" s="23">
        <f t="shared" si="22"/>
        <v>1.619936577824676</v>
      </c>
      <c r="Y44" s="23">
        <f t="shared" si="23"/>
        <v>3.239873155649352</v>
      </c>
      <c r="Z44" s="23">
        <f t="shared" si="24"/>
        <v>4.859809733474028</v>
      </c>
    </row>
    <row r="45" spans="1:26" ht="12">
      <c r="A45" s="22">
        <v>130</v>
      </c>
      <c r="B45" s="23">
        <f>Main3D!Q45</f>
        <v>1.5354396269756083</v>
      </c>
      <c r="C45" s="23">
        <f>Main3D!R45</f>
        <v>2.3549399367117925</v>
      </c>
      <c r="D45" s="23">
        <f>Main3D!S45</f>
        <v>5.362339402547796</v>
      </c>
      <c r="E45" s="23">
        <f t="shared" si="0"/>
        <v>-0.9869615676416429</v>
      </c>
      <c r="F45" s="23">
        <f t="shared" si="1"/>
        <v>-1.5137262128743434</v>
      </c>
      <c r="G45" s="23">
        <f t="shared" si="2"/>
        <v>-3.4468453268916437</v>
      </c>
      <c r="H45" s="23">
        <f t="shared" si="3"/>
        <v>1.1762149939893412</v>
      </c>
      <c r="I45" s="23">
        <f t="shared" si="4"/>
        <v>1.8039886523970263</v>
      </c>
      <c r="J45" s="23">
        <f t="shared" si="5"/>
        <v>4.10779030143968</v>
      </c>
      <c r="K45" s="23">
        <v>2</v>
      </c>
      <c r="L45" s="23">
        <v>4</v>
      </c>
      <c r="M45" s="23">
        <v>6</v>
      </c>
      <c r="N45" s="23">
        <f t="shared" si="6"/>
        <v>-1.2855752193730787</v>
      </c>
      <c r="O45" s="23">
        <f t="shared" si="7"/>
        <v>-2.5711504387461575</v>
      </c>
      <c r="P45" s="23">
        <f t="shared" si="8"/>
        <v>-3.8567256581192364</v>
      </c>
      <c r="Q45" s="23">
        <f t="shared" si="9"/>
        <v>1.532088886237956</v>
      </c>
      <c r="R45" s="23">
        <f t="shared" si="10"/>
        <v>3.064177772475912</v>
      </c>
      <c r="S45" s="23">
        <f t="shared" si="11"/>
        <v>4.596266658713868</v>
      </c>
      <c r="T45" s="23">
        <v>1</v>
      </c>
      <c r="U45" s="23">
        <f t="shared" si="19"/>
        <v>1.2279057141256247</v>
      </c>
      <c r="V45" s="23">
        <f t="shared" si="20"/>
        <v>1.8832679279007454</v>
      </c>
      <c r="W45" s="23">
        <f t="shared" si="21"/>
        <v>4.28831396415043</v>
      </c>
      <c r="X45" s="23">
        <f t="shared" si="22"/>
        <v>1.59941907523158</v>
      </c>
      <c r="Y45" s="23">
        <f t="shared" si="23"/>
        <v>3.19883815046316</v>
      </c>
      <c r="Z45" s="23">
        <f t="shared" si="24"/>
        <v>4.798257225694741</v>
      </c>
    </row>
    <row r="46" spans="1:26" ht="12">
      <c r="A46" s="22">
        <v>135</v>
      </c>
      <c r="B46" s="23">
        <f>Main3D!Q46</f>
        <v>1.617414432557288</v>
      </c>
      <c r="C46" s="23">
        <f>Main3D!R46</f>
        <v>2.3704033185822464</v>
      </c>
      <c r="D46" s="23">
        <f>Main3D!S46</f>
        <v>5.4371121360251555</v>
      </c>
      <c r="E46" s="23">
        <f t="shared" si="0"/>
        <v>-1.14368471325025</v>
      </c>
      <c r="F46" s="23">
        <f t="shared" si="1"/>
        <v>-1.6761282607166024</v>
      </c>
      <c r="G46" s="23">
        <f t="shared" si="2"/>
        <v>-3.844618861455061</v>
      </c>
      <c r="H46" s="23">
        <f t="shared" si="3"/>
        <v>1.1436847132502501</v>
      </c>
      <c r="I46" s="23">
        <f t="shared" si="4"/>
        <v>1.6761282607166028</v>
      </c>
      <c r="J46" s="23">
        <f t="shared" si="5"/>
        <v>3.844618861455062</v>
      </c>
      <c r="K46" s="23">
        <v>2</v>
      </c>
      <c r="L46" s="23">
        <v>4</v>
      </c>
      <c r="M46" s="23">
        <v>6</v>
      </c>
      <c r="N46" s="23">
        <f t="shared" si="6"/>
        <v>-1.414213562373095</v>
      </c>
      <c r="O46" s="23">
        <f t="shared" si="7"/>
        <v>-2.82842712474619</v>
      </c>
      <c r="P46" s="23">
        <f t="shared" si="8"/>
        <v>-4.242640687119285</v>
      </c>
      <c r="Q46" s="23">
        <f t="shared" si="9"/>
        <v>1.4142135623730951</v>
      </c>
      <c r="R46" s="23">
        <f t="shared" si="10"/>
        <v>2.8284271247461903</v>
      </c>
      <c r="S46" s="23">
        <f t="shared" si="11"/>
        <v>4.242640687119286</v>
      </c>
      <c r="T46" s="23">
        <v>1</v>
      </c>
      <c r="U46" s="23">
        <f t="shared" si="19"/>
        <v>1.287826157571175</v>
      </c>
      <c r="V46" s="23">
        <f t="shared" si="20"/>
        <v>1.8873748967586343</v>
      </c>
      <c r="W46" s="23">
        <f t="shared" si="21"/>
        <v>4.329165790458514</v>
      </c>
      <c r="X46" s="23">
        <f t="shared" si="22"/>
        <v>1.592450434036251</v>
      </c>
      <c r="Y46" s="23">
        <f t="shared" si="23"/>
        <v>3.184900868072502</v>
      </c>
      <c r="Z46" s="23">
        <f t="shared" si="24"/>
        <v>4.7773513021087535</v>
      </c>
    </row>
    <row r="47" spans="1:26" ht="12">
      <c r="A47" s="22">
        <v>140</v>
      </c>
      <c r="B47" s="23">
        <f>Main3D!Q47</f>
        <v>1.803529112820645</v>
      </c>
      <c r="C47" s="23">
        <f>Main3D!R47</f>
        <v>2.385766556294034</v>
      </c>
      <c r="D47" s="23">
        <f>Main3D!S47</f>
        <v>5.47644588697729</v>
      </c>
      <c r="E47" s="23">
        <f t="shared" si="0"/>
        <v>-1.3815834548795554</v>
      </c>
      <c r="F47" s="23">
        <f t="shared" si="1"/>
        <v>-1.8276032130281448</v>
      </c>
      <c r="G47" s="23">
        <f t="shared" si="2"/>
        <v>-4.195200939760735</v>
      </c>
      <c r="H47" s="23">
        <f t="shared" si="3"/>
        <v>1.1592861674300676</v>
      </c>
      <c r="I47" s="23">
        <f t="shared" si="4"/>
        <v>1.5335411819903288</v>
      </c>
      <c r="J47" s="23">
        <f t="shared" si="5"/>
        <v>3.5201915612678127</v>
      </c>
      <c r="K47" s="23">
        <v>2</v>
      </c>
      <c r="L47" s="23">
        <v>4</v>
      </c>
      <c r="M47" s="23">
        <v>6</v>
      </c>
      <c r="N47" s="23">
        <f t="shared" si="6"/>
        <v>-1.5320888862379558</v>
      </c>
      <c r="O47" s="23">
        <f t="shared" si="7"/>
        <v>-3.0641777724759116</v>
      </c>
      <c r="P47" s="23">
        <f t="shared" si="8"/>
        <v>-4.596266658713867</v>
      </c>
      <c r="Q47" s="23">
        <f t="shared" si="9"/>
        <v>1.285575219373079</v>
      </c>
      <c r="R47" s="23">
        <f t="shared" si="10"/>
        <v>2.571150438746158</v>
      </c>
      <c r="S47" s="23">
        <f t="shared" si="11"/>
        <v>3.856725658119237</v>
      </c>
      <c r="T47" s="23">
        <v>1</v>
      </c>
      <c r="U47" s="23">
        <f t="shared" si="19"/>
        <v>1.4422994328904142</v>
      </c>
      <c r="V47" s="23">
        <f t="shared" si="20"/>
        <v>1.9079202695931172</v>
      </c>
      <c r="W47" s="23">
        <f t="shared" si="21"/>
        <v>4.379566008052504</v>
      </c>
      <c r="X47" s="23">
        <f t="shared" si="22"/>
        <v>1.59941907523158</v>
      </c>
      <c r="Y47" s="23">
        <f t="shared" si="23"/>
        <v>3.19883815046316</v>
      </c>
      <c r="Z47" s="23">
        <f t="shared" si="24"/>
        <v>4.79825722569474</v>
      </c>
    </row>
    <row r="48" spans="1:26" ht="12">
      <c r="A48" s="22">
        <v>145</v>
      </c>
      <c r="B48" s="23">
        <f>Main3D!Q48</f>
        <v>2.059031475317942</v>
      </c>
      <c r="C48" s="23">
        <f>Main3D!R48</f>
        <v>2.400568943422744</v>
      </c>
      <c r="D48" s="23">
        <f>Main3D!S48</f>
        <v>5.480705872975073</v>
      </c>
      <c r="E48" s="23">
        <f t="shared" si="0"/>
        <v>-1.686659842262071</v>
      </c>
      <c r="F48" s="23">
        <f t="shared" si="1"/>
        <v>-1.9664309574614063</v>
      </c>
      <c r="G48" s="23">
        <f t="shared" si="2"/>
        <v>-4.489531419994215</v>
      </c>
      <c r="H48" s="23">
        <f t="shared" si="3"/>
        <v>1.1810119359475018</v>
      </c>
      <c r="I48" s="23">
        <f t="shared" si="4"/>
        <v>1.3769097797834133</v>
      </c>
      <c r="J48" s="23">
        <f t="shared" si="5"/>
        <v>3.1436037433092907</v>
      </c>
      <c r="K48" s="23">
        <v>2</v>
      </c>
      <c r="L48" s="23">
        <v>4</v>
      </c>
      <c r="M48" s="23">
        <v>6</v>
      </c>
      <c r="N48" s="23">
        <f t="shared" si="6"/>
        <v>-1.6383040885779838</v>
      </c>
      <c r="O48" s="23">
        <f t="shared" si="7"/>
        <v>-3.2766081771559676</v>
      </c>
      <c r="P48" s="23">
        <f t="shared" si="8"/>
        <v>-4.9149122657339515</v>
      </c>
      <c r="Q48" s="23">
        <f t="shared" si="9"/>
        <v>1.1471528727020919</v>
      </c>
      <c r="R48" s="23">
        <f t="shared" si="10"/>
        <v>2.2943057454041837</v>
      </c>
      <c r="S48" s="23">
        <f t="shared" si="11"/>
        <v>3.4414586181062754</v>
      </c>
      <c r="T48" s="23">
        <v>1</v>
      </c>
      <c r="U48" s="23">
        <f t="shared" si="19"/>
        <v>1.66775020087992</v>
      </c>
      <c r="V48" s="23">
        <f t="shared" si="20"/>
        <v>1.944384719520219</v>
      </c>
      <c r="W48" s="23">
        <f t="shared" si="21"/>
        <v>4.439197957965421</v>
      </c>
      <c r="X48" s="23">
        <f t="shared" si="22"/>
        <v>1.6199365778246757</v>
      </c>
      <c r="Y48" s="23">
        <f t="shared" si="23"/>
        <v>3.2398731556493514</v>
      </c>
      <c r="Z48" s="23">
        <f t="shared" si="24"/>
        <v>4.859809733474028</v>
      </c>
    </row>
    <row r="49" spans="1:26" ht="12">
      <c r="A49" s="22">
        <v>150</v>
      </c>
      <c r="B49" s="23">
        <f>Main3D!Q49</f>
        <v>2.3524258431208813</v>
      </c>
      <c r="C49" s="23">
        <f>Main3D!R49</f>
        <v>2.4143958839754602</v>
      </c>
      <c r="D49" s="23">
        <f>Main3D!S49</f>
        <v>5.451019883200507</v>
      </c>
      <c r="E49" s="23">
        <f t="shared" si="0"/>
        <v>-2.03726054066171</v>
      </c>
      <c r="F49" s="23">
        <f t="shared" si="1"/>
        <v>-2.0909281703153346</v>
      </c>
      <c r="G49" s="23">
        <f t="shared" si="2"/>
        <v>-4.720721695385723</v>
      </c>
      <c r="H49" s="23">
        <f t="shared" si="3"/>
        <v>1.1762129215604404</v>
      </c>
      <c r="I49" s="23">
        <f t="shared" si="4"/>
        <v>1.20719794198773</v>
      </c>
      <c r="J49" s="23">
        <f t="shared" si="5"/>
        <v>2.725509941600253</v>
      </c>
      <c r="K49" s="23">
        <v>2</v>
      </c>
      <c r="L49" s="23">
        <v>4</v>
      </c>
      <c r="M49" s="23">
        <v>6</v>
      </c>
      <c r="N49" s="23">
        <f t="shared" si="6"/>
        <v>-1.7320508075688774</v>
      </c>
      <c r="O49" s="23">
        <f t="shared" si="7"/>
        <v>-3.464101615137755</v>
      </c>
      <c r="P49" s="23">
        <f t="shared" si="8"/>
        <v>-5.196152422706632</v>
      </c>
      <c r="Q49" s="23">
        <f t="shared" si="9"/>
        <v>0.9999999999999999</v>
      </c>
      <c r="R49" s="23">
        <f t="shared" si="10"/>
        <v>1.9999999999999998</v>
      </c>
      <c r="S49" s="23">
        <f t="shared" si="11"/>
        <v>2.9999999999999996</v>
      </c>
      <c r="T49" s="23">
        <v>1</v>
      </c>
      <c r="U49" s="23">
        <f t="shared" si="19"/>
        <v>1.9441525169999547</v>
      </c>
      <c r="V49" s="23">
        <f t="shared" si="20"/>
        <v>1.99536739854801</v>
      </c>
      <c r="W49" s="23">
        <f t="shared" si="21"/>
        <v>4.5049726252291045</v>
      </c>
      <c r="X49" s="23">
        <f t="shared" si="22"/>
        <v>1.6528916502810693</v>
      </c>
      <c r="Y49" s="23">
        <f t="shared" si="23"/>
        <v>3.3057833005621386</v>
      </c>
      <c r="Z49" s="23">
        <f t="shared" si="24"/>
        <v>4.958674950843208</v>
      </c>
    </row>
    <row r="50" spans="1:26" ht="12">
      <c r="A50" s="22">
        <v>155</v>
      </c>
      <c r="B50" s="23">
        <f>Main3D!Q50</f>
        <v>2.4267861359584724</v>
      </c>
      <c r="C50" s="23">
        <f>Main3D!R50</f>
        <v>2.660125677064442</v>
      </c>
      <c r="D50" s="23">
        <f>Main3D!S50</f>
        <v>5.389598702841635</v>
      </c>
      <c r="E50" s="23">
        <f t="shared" si="0"/>
        <v>-2.199415172491746</v>
      </c>
      <c r="F50" s="23">
        <f t="shared" si="1"/>
        <v>-2.4108926156196446</v>
      </c>
      <c r="G50" s="23">
        <f t="shared" si="2"/>
        <v>-4.884635273388001</v>
      </c>
      <c r="H50" s="23">
        <f t="shared" si="3"/>
        <v>1.0256041383951984</v>
      </c>
      <c r="I50" s="23">
        <f t="shared" si="4"/>
        <v>1.1242176896527758</v>
      </c>
      <c r="J50" s="23">
        <f t="shared" si="5"/>
        <v>2.2777428352748608</v>
      </c>
      <c r="K50" s="23">
        <v>2</v>
      </c>
      <c r="L50" s="23">
        <v>4</v>
      </c>
      <c r="M50" s="23">
        <v>6</v>
      </c>
      <c r="N50" s="23">
        <f t="shared" si="6"/>
        <v>-1.8126155740732999</v>
      </c>
      <c r="O50" s="23">
        <f t="shared" si="7"/>
        <v>-3.6252311481465997</v>
      </c>
      <c r="P50" s="23">
        <f t="shared" si="8"/>
        <v>-5.437846722219899</v>
      </c>
      <c r="Q50" s="23">
        <f t="shared" si="9"/>
        <v>0.845236523481399</v>
      </c>
      <c r="R50" s="23">
        <f t="shared" si="10"/>
        <v>1.690473046962798</v>
      </c>
      <c r="S50" s="23">
        <f t="shared" si="11"/>
        <v>2.535709570444197</v>
      </c>
      <c r="T50" s="23">
        <v>1</v>
      </c>
      <c r="U50" s="23">
        <f t="shared" si="19"/>
        <v>2.058636075607829</v>
      </c>
      <c r="V50" s="23">
        <f t="shared" si="20"/>
        <v>2.2565773733879912</v>
      </c>
      <c r="W50" s="23">
        <f t="shared" si="21"/>
        <v>4.5719819139879965</v>
      </c>
      <c r="X50" s="23">
        <f t="shared" si="22"/>
        <v>1.6965945578016575</v>
      </c>
      <c r="Y50" s="23">
        <f t="shared" si="23"/>
        <v>3.393189115603315</v>
      </c>
      <c r="Z50" s="23">
        <f t="shared" si="24"/>
        <v>5.089783673404972</v>
      </c>
    </row>
    <row r="51" spans="1:26" ht="12">
      <c r="A51" s="22">
        <v>160</v>
      </c>
      <c r="B51" s="23">
        <f>Main3D!Q51</f>
        <v>2.4374488824428013</v>
      </c>
      <c r="C51" s="23">
        <f>Main3D!R51</f>
        <v>2.9641825989218513</v>
      </c>
      <c r="D51" s="23">
        <f>Main3D!S51</f>
        <v>5.300404737333425</v>
      </c>
      <c r="E51" s="23">
        <f aca="true" t="shared" si="25" ref="E51:E73">B51*COS(A51/180*PI())</f>
        <v>-2.290452728374359</v>
      </c>
      <c r="F51" s="23">
        <f aca="true" t="shared" si="26" ref="F51:F73">C51*COS(A51/180*PI())</f>
        <v>-2.7854205148688593</v>
      </c>
      <c r="G51" s="23">
        <f aca="true" t="shared" si="27" ref="G51:G73">D51*COS(A51/180*PI())</f>
        <v>-4.98075121885089</v>
      </c>
      <c r="H51" s="23">
        <f aca="true" t="shared" si="28" ref="H51:H73">B51*SIN(A51/180*PI())</f>
        <v>0.8336566161220783</v>
      </c>
      <c r="I51" s="23">
        <f aca="true" t="shared" si="29" ref="I51:I73">C51*SIN(A51/180*PI())</f>
        <v>1.0138101573267053</v>
      </c>
      <c r="J51" s="23">
        <f aca="true" t="shared" si="30" ref="J51:J73">D51*SIN(A51/180*PI())</f>
        <v>1.8128451879468324</v>
      </c>
      <c r="K51" s="23">
        <v>2</v>
      </c>
      <c r="L51" s="23">
        <v>4</v>
      </c>
      <c r="M51" s="23">
        <v>6</v>
      </c>
      <c r="N51" s="23">
        <f t="shared" si="6"/>
        <v>-1.8793852415718166</v>
      </c>
      <c r="O51" s="23">
        <f t="shared" si="7"/>
        <v>-3.7587704831436333</v>
      </c>
      <c r="P51" s="23">
        <f t="shared" si="8"/>
        <v>-5.63815572471545</v>
      </c>
      <c r="Q51" s="23">
        <f t="shared" si="9"/>
        <v>0.6840402866513378</v>
      </c>
      <c r="R51" s="23">
        <f t="shared" si="10"/>
        <v>1.3680805733026755</v>
      </c>
      <c r="S51" s="23">
        <f t="shared" si="11"/>
        <v>2.0521208599540133</v>
      </c>
      <c r="T51" s="23">
        <v>1</v>
      </c>
      <c r="U51" s="23">
        <f t="shared" si="19"/>
        <v>2.1315116363835265</v>
      </c>
      <c r="V51" s="23">
        <f t="shared" si="20"/>
        <v>2.592132186844233</v>
      </c>
      <c r="W51" s="23">
        <f t="shared" si="21"/>
        <v>4.635122589256469</v>
      </c>
      <c r="X51" s="23">
        <f t="shared" si="22"/>
        <v>1.7489693028945363</v>
      </c>
      <c r="Y51" s="23">
        <f t="shared" si="23"/>
        <v>3.4979386057890727</v>
      </c>
      <c r="Z51" s="23">
        <f t="shared" si="24"/>
        <v>5.246907908683609</v>
      </c>
    </row>
    <row r="52" spans="1:26" ht="12">
      <c r="A52" s="22">
        <v>165</v>
      </c>
      <c r="B52" s="23">
        <f>Main3D!Q52</f>
        <v>2.446063881303326</v>
      </c>
      <c r="C52" s="23">
        <f>Main3D!R52</f>
        <v>3.2483818057675915</v>
      </c>
      <c r="D52" s="23">
        <f>Main3D!S52</f>
        <v>5.190609697140984</v>
      </c>
      <c r="E52" s="23">
        <f t="shared" si="25"/>
        <v>-2.3627162757037605</v>
      </c>
      <c r="F52" s="23">
        <f t="shared" si="26"/>
        <v>-3.1376958798384362</v>
      </c>
      <c r="G52" s="23">
        <f t="shared" si="27"/>
        <v>-5.013743960654955</v>
      </c>
      <c r="H52" s="23">
        <f t="shared" si="28"/>
        <v>0.6330879180186931</v>
      </c>
      <c r="I52" s="23">
        <f t="shared" si="29"/>
        <v>0.8407430770971709</v>
      </c>
      <c r="J52" s="23">
        <f t="shared" si="30"/>
        <v>1.3434286453139155</v>
      </c>
      <c r="K52" s="23">
        <v>2</v>
      </c>
      <c r="L52" s="23">
        <v>4</v>
      </c>
      <c r="M52" s="23">
        <v>6</v>
      </c>
      <c r="N52" s="23">
        <f t="shared" si="6"/>
        <v>-1.9318516525781364</v>
      </c>
      <c r="O52" s="23">
        <f t="shared" si="7"/>
        <v>-3.863703305156273</v>
      </c>
      <c r="P52" s="23">
        <f t="shared" si="8"/>
        <v>-5.795554957734409</v>
      </c>
      <c r="Q52" s="23">
        <f t="shared" si="9"/>
        <v>0.517638090205042</v>
      </c>
      <c r="R52" s="23">
        <f t="shared" si="10"/>
        <v>1.035276180410084</v>
      </c>
      <c r="S52" s="23">
        <f t="shared" si="11"/>
        <v>1.5529142706151262</v>
      </c>
      <c r="T52" s="23">
        <v>1</v>
      </c>
      <c r="U52" s="23">
        <f t="shared" si="19"/>
        <v>2.2109323136414107</v>
      </c>
      <c r="V52" s="23">
        <f t="shared" si="20"/>
        <v>2.9361262215235664</v>
      </c>
      <c r="W52" s="23">
        <f t="shared" si="21"/>
        <v>4.691654537163887</v>
      </c>
      <c r="X52" s="23">
        <f t="shared" si="22"/>
        <v>1.8077469934786565</v>
      </c>
      <c r="Y52" s="23">
        <f t="shared" si="23"/>
        <v>3.615493986957313</v>
      </c>
      <c r="Z52" s="23">
        <f t="shared" si="24"/>
        <v>5.42324098043597</v>
      </c>
    </row>
    <row r="53" spans="1:26" ht="12">
      <c r="A53" s="22">
        <v>170</v>
      </c>
      <c r="B53" s="23">
        <f>Main3D!Q53</f>
        <v>2.4523919973393915</v>
      </c>
      <c r="C53" s="23">
        <f>Main3D!R53</f>
        <v>3.4933175786331256</v>
      </c>
      <c r="D53" s="23">
        <f>Main3D!S53</f>
        <v>5.07379158392909</v>
      </c>
      <c r="E53" s="23">
        <f t="shared" si="25"/>
        <v>-2.415134652404927</v>
      </c>
      <c r="F53" s="23">
        <f t="shared" si="26"/>
        <v>-3.4402462351717356</v>
      </c>
      <c r="G53" s="23">
        <f t="shared" si="27"/>
        <v>-4.996709289021459</v>
      </c>
      <c r="H53" s="23">
        <f t="shared" si="28"/>
        <v>0.4258534012629497</v>
      </c>
      <c r="I53" s="23">
        <f t="shared" si="29"/>
        <v>0.6066082315414971</v>
      </c>
      <c r="J53" s="23">
        <f t="shared" si="30"/>
        <v>0.8810546624110963</v>
      </c>
      <c r="K53" s="23">
        <v>2</v>
      </c>
      <c r="L53" s="23">
        <v>4</v>
      </c>
      <c r="M53" s="23">
        <v>6</v>
      </c>
      <c r="N53" s="23">
        <f t="shared" si="6"/>
        <v>-1.969615506024416</v>
      </c>
      <c r="O53" s="23">
        <f t="shared" si="7"/>
        <v>-3.939231012048832</v>
      </c>
      <c r="P53" s="23">
        <f t="shared" si="8"/>
        <v>-5.908846518073248</v>
      </c>
      <c r="Q53" s="23">
        <f t="shared" si="9"/>
        <v>0.3472963553338614</v>
      </c>
      <c r="R53" s="23">
        <f t="shared" si="10"/>
        <v>0.6945927106677228</v>
      </c>
      <c r="S53" s="23">
        <f t="shared" si="11"/>
        <v>1.041889066001584</v>
      </c>
      <c r="T53" s="23">
        <v>1</v>
      </c>
      <c r="U53" s="23">
        <f t="shared" si="19"/>
        <v>2.2937561233064927</v>
      </c>
      <c r="V53" s="23">
        <f t="shared" si="20"/>
        <v>3.2673482034426287</v>
      </c>
      <c r="W53" s="23">
        <f t="shared" si="21"/>
        <v>4.7455873802575</v>
      </c>
      <c r="X53" s="23">
        <f t="shared" si="22"/>
        <v>1.8706276368500603</v>
      </c>
      <c r="Y53" s="23">
        <f t="shared" si="23"/>
        <v>3.7412552737001206</v>
      </c>
      <c r="Z53" s="23">
        <f t="shared" si="24"/>
        <v>5.611882910550181</v>
      </c>
    </row>
    <row r="54" spans="1:26" ht="12">
      <c r="A54" s="22">
        <v>175</v>
      </c>
      <c r="B54" s="23">
        <f>Main3D!Q54</f>
        <v>2.4562595804593697</v>
      </c>
      <c r="C54" s="23">
        <f>Main3D!R54</f>
        <v>3.6696182264798733</v>
      </c>
      <c r="D54" s="23">
        <f>Main3D!S54</f>
        <v>4.975688336014735</v>
      </c>
      <c r="E54" s="23">
        <f t="shared" si="25"/>
        <v>-2.4469127711906795</v>
      </c>
      <c r="F54" s="23">
        <f t="shared" si="26"/>
        <v>-3.655654221240084</v>
      </c>
      <c r="G54" s="23">
        <f t="shared" si="27"/>
        <v>-4.956754339694819</v>
      </c>
      <c r="H54" s="23">
        <f t="shared" si="28"/>
        <v>0.21407712811598767</v>
      </c>
      <c r="I54" s="23">
        <f t="shared" si="29"/>
        <v>0.31982830212919755</v>
      </c>
      <c r="J54" s="23">
        <f t="shared" si="30"/>
        <v>0.4336598126062237</v>
      </c>
      <c r="K54" s="23">
        <v>2</v>
      </c>
      <c r="L54" s="23">
        <v>4</v>
      </c>
      <c r="M54" s="23">
        <v>6</v>
      </c>
      <c r="N54" s="23">
        <f t="shared" si="6"/>
        <v>-1.992389396183491</v>
      </c>
      <c r="O54" s="23">
        <f t="shared" si="7"/>
        <v>-3.984778792366982</v>
      </c>
      <c r="P54" s="23">
        <f t="shared" si="8"/>
        <v>-5.977168188550474</v>
      </c>
      <c r="Q54" s="23">
        <f t="shared" si="9"/>
        <v>0.1743114854953164</v>
      </c>
      <c r="R54" s="23">
        <f t="shared" si="10"/>
        <v>0.3486229709906328</v>
      </c>
      <c r="S54" s="23">
        <f t="shared" si="11"/>
        <v>0.5229344564859492</v>
      </c>
      <c r="T54" s="23">
        <v>1</v>
      </c>
      <c r="U54" s="23">
        <f t="shared" si="19"/>
        <v>2.376918671962013</v>
      </c>
      <c r="V54" s="23">
        <f t="shared" si="20"/>
        <v>3.5510839940870085</v>
      </c>
      <c r="W54" s="23">
        <f t="shared" si="21"/>
        <v>4.814966058890719</v>
      </c>
      <c r="X54" s="23">
        <f t="shared" si="22"/>
        <v>1.9353969677076894</v>
      </c>
      <c r="Y54" s="23">
        <f t="shared" si="23"/>
        <v>3.870793935415379</v>
      </c>
      <c r="Z54" s="23">
        <f t="shared" si="24"/>
        <v>5.806190903123069</v>
      </c>
    </row>
    <row r="55" spans="1:26" ht="12">
      <c r="A55" s="22">
        <v>180</v>
      </c>
      <c r="B55" s="23">
        <f>Main3D!Q55</f>
        <v>2.4575605660932425</v>
      </c>
      <c r="C55" s="23">
        <f>Main3D!R55</f>
        <v>3.7363615140449937</v>
      </c>
      <c r="D55" s="23">
        <f>Main3D!S55</f>
        <v>4.935223970974385</v>
      </c>
      <c r="E55" s="23">
        <f t="shared" si="25"/>
        <v>-2.4575605660932425</v>
      </c>
      <c r="F55" s="23">
        <f t="shared" si="26"/>
        <v>-3.7363615140449937</v>
      </c>
      <c r="G55" s="23">
        <f t="shared" si="27"/>
        <v>-4.935223970974385</v>
      </c>
      <c r="H55" s="23">
        <f t="shared" si="28"/>
        <v>3.009544284141103E-16</v>
      </c>
      <c r="I55" s="23">
        <f t="shared" si="29"/>
        <v>4.575572050276897E-16</v>
      </c>
      <c r="J55" s="23">
        <f t="shared" si="30"/>
        <v>6.043706632391736E-16</v>
      </c>
      <c r="K55" s="23">
        <v>2</v>
      </c>
      <c r="L55" s="23">
        <v>4</v>
      </c>
      <c r="M55" s="23">
        <v>6</v>
      </c>
      <c r="N55" s="23">
        <f t="shared" si="6"/>
        <v>-2</v>
      </c>
      <c r="O55" s="23">
        <f t="shared" si="7"/>
        <v>-4</v>
      </c>
      <c r="P55" s="23">
        <f t="shared" si="8"/>
        <v>-6</v>
      </c>
      <c r="Q55" s="23">
        <f t="shared" si="9"/>
        <v>2.45029690981724E-16</v>
      </c>
      <c r="R55" s="23">
        <f t="shared" si="10"/>
        <v>4.90059381963448E-16</v>
      </c>
      <c r="S55" s="23">
        <f t="shared" si="11"/>
        <v>7.35089072945172E-16</v>
      </c>
      <c r="T55" s="23">
        <v>1</v>
      </c>
      <c r="U55" s="23">
        <f t="shared" si="19"/>
        <v>2.4575605660932425</v>
      </c>
      <c r="V55" s="23">
        <f t="shared" si="20"/>
        <v>3.7363615140449937</v>
      </c>
      <c r="W55" s="23">
        <f t="shared" si="21"/>
        <v>4.935223970974385</v>
      </c>
      <c r="X55" s="23">
        <f t="shared" si="22"/>
        <v>2</v>
      </c>
      <c r="Y55" s="23">
        <f t="shared" si="23"/>
        <v>4</v>
      </c>
      <c r="Z55" s="23">
        <f t="shared" si="24"/>
        <v>6</v>
      </c>
    </row>
    <row r="56" spans="1:26" ht="12">
      <c r="A56" s="22">
        <v>185</v>
      </c>
      <c r="B56" s="23">
        <f>Main3D!Q56</f>
        <v>2.4475144209459874</v>
      </c>
      <c r="C56" s="23">
        <f>Main3D!R56</f>
        <v>3.7274438402604817</v>
      </c>
      <c r="D56" s="23">
        <f>Main3D!S56</f>
        <v>4.934958807454456</v>
      </c>
      <c r="E56" s="23">
        <f t="shared" si="25"/>
        <v>-2.4382008896494813</v>
      </c>
      <c r="F56" s="23">
        <f t="shared" si="26"/>
        <v>-3.713259791102227</v>
      </c>
      <c r="G56" s="23">
        <f t="shared" si="27"/>
        <v>-4.916179799287293</v>
      </c>
      <c r="H56" s="23">
        <f t="shared" si="28"/>
        <v>-0.21331493724315148</v>
      </c>
      <c r="I56" s="23">
        <f t="shared" si="29"/>
        <v>-0.32486813644808477</v>
      </c>
      <c r="J56" s="23">
        <f t="shared" si="30"/>
        <v>-0.4301100002927894</v>
      </c>
      <c r="K56" s="23">
        <v>2</v>
      </c>
      <c r="L56" s="23">
        <v>4</v>
      </c>
      <c r="M56" s="23">
        <v>6</v>
      </c>
      <c r="N56" s="23">
        <f t="shared" si="6"/>
        <v>-1.992389396183491</v>
      </c>
      <c r="O56" s="23">
        <f t="shared" si="7"/>
        <v>-3.984778792366982</v>
      </c>
      <c r="P56" s="23">
        <f t="shared" si="8"/>
        <v>-5.977168188550474</v>
      </c>
      <c r="Q56" s="23">
        <f t="shared" si="9"/>
        <v>-0.1743114854953159</v>
      </c>
      <c r="R56" s="23">
        <f t="shared" si="10"/>
        <v>-0.3486229709906318</v>
      </c>
      <c r="S56" s="23">
        <f t="shared" si="11"/>
        <v>-0.5229344564859477</v>
      </c>
      <c r="T56" s="23">
        <f>(1+0.2*SIN(2*A56/180*PI())^2)</f>
        <v>1.006030737921409</v>
      </c>
      <c r="U56" s="23">
        <f>SQRT(E56^2+H56^2-2*E56*H56*SIN(30/180*PI()))*T56</f>
        <v>2.352955604007972</v>
      </c>
      <c r="V56" s="23">
        <f>SQRT(F56^2+I56^2-2*F56*I56*SIN(30/180*PI()))*T56</f>
        <v>3.583435422282829</v>
      </c>
      <c r="W56" s="23">
        <f>SQRT(G56^2+J56^2-2*G56*J56*SIN(30/180*PI()))*T56</f>
        <v>4.744298494086264</v>
      </c>
      <c r="X56" s="23">
        <f>SQRT(N56^2+Q56^2-2*N56*Q56*SIN(30/180*PI()))*T56</f>
        <v>1.9227307376587655</v>
      </c>
      <c r="Y56" s="23">
        <f>SQRT(O56^2+R56^2-2*O56*R56*SIN(30/180*PI()))*T56</f>
        <v>3.845461475317531</v>
      </c>
      <c r="Z56" s="23">
        <f>SQRT(P56^2+S56^2-2*P56*S56*SIN(30/180*PI()))*T56</f>
        <v>5.768192212976295</v>
      </c>
    </row>
    <row r="57" spans="1:26" ht="12">
      <c r="A57" s="22">
        <v>190</v>
      </c>
      <c r="B57" s="23">
        <f>Main3D!Q57</f>
        <v>2.4183285132204606</v>
      </c>
      <c r="C57" s="23">
        <f>Main3D!R57</f>
        <v>3.7008351776340054</v>
      </c>
      <c r="D57" s="23">
        <f>Main3D!S57</f>
        <v>4.933733508481833</v>
      </c>
      <c r="E57" s="23">
        <f t="shared" si="25"/>
        <v>-2.3815886691499957</v>
      </c>
      <c r="F57" s="23">
        <f t="shared" si="26"/>
        <v>-3.6446111755542807</v>
      </c>
      <c r="G57" s="23">
        <f t="shared" si="27"/>
        <v>-4.858779010449031</v>
      </c>
      <c r="H57" s="23">
        <f t="shared" si="28"/>
        <v>-0.41993833932071034</v>
      </c>
      <c r="I57" s="23">
        <f t="shared" si="29"/>
        <v>-0.642643284441816</v>
      </c>
      <c r="J57" s="23">
        <f t="shared" si="30"/>
        <v>-0.8567338328421416</v>
      </c>
      <c r="K57" s="23">
        <v>2</v>
      </c>
      <c r="L57" s="23">
        <v>4</v>
      </c>
      <c r="M57" s="23">
        <v>6</v>
      </c>
      <c r="N57" s="23">
        <f t="shared" si="6"/>
        <v>-1.969615506024416</v>
      </c>
      <c r="O57" s="23">
        <f t="shared" si="7"/>
        <v>-3.939231012048832</v>
      </c>
      <c r="P57" s="23">
        <f t="shared" si="8"/>
        <v>-5.908846518073248</v>
      </c>
      <c r="Q57" s="23">
        <f t="shared" si="9"/>
        <v>-0.34729635533386094</v>
      </c>
      <c r="R57" s="23">
        <f t="shared" si="10"/>
        <v>-0.6945927106677219</v>
      </c>
      <c r="S57" s="23">
        <f t="shared" si="11"/>
        <v>-1.0418890660015827</v>
      </c>
      <c r="T57" s="23">
        <f aca="true" t="shared" si="31" ref="T57:T73">(1+0.2*SIN(2*A57/180*PI())^2)</f>
        <v>1.0233955556881023</v>
      </c>
      <c r="U57" s="23">
        <f aca="true" t="shared" si="32" ref="U57:U73">SQRT(E57^2+H57^2-2*E57*H57*SIN(30/180*PI()))*T57</f>
        <v>2.2533748880338296</v>
      </c>
      <c r="V57" s="23">
        <f aca="true" t="shared" si="33" ref="V57:V73">SQRT(F57^2+I57^2-2*F57*I57*SIN(30/180*PI()))*T57</f>
        <v>3.448402071283211</v>
      </c>
      <c r="W57" s="23">
        <f aca="true" t="shared" si="34" ref="W57:W73">SQRT(G57^2+J57^2-2*G57*J57*SIN(30/180*PI()))*T57</f>
        <v>4.597204693856454</v>
      </c>
      <c r="X57" s="23">
        <f aca="true" t="shared" si="35" ref="X57:X73">SQRT(N57^2+Q57^2-2*N57*Q57*SIN(30/180*PI()))*T57</f>
        <v>1.8635804653628598</v>
      </c>
      <c r="Y57" s="23">
        <f aca="true" t="shared" si="36" ref="Y57:Y73">SQRT(O57^2+R57^2-2*O57*R57*SIN(30/180*PI()))*T57</f>
        <v>3.7271609307257196</v>
      </c>
      <c r="Z57" s="23">
        <f aca="true" t="shared" si="37" ref="Z57:Z73">SQRT(P57^2+S57^2-2*P57*S57*SIN(30/180*PI()))*T57</f>
        <v>5.590741396088578</v>
      </c>
    </row>
    <row r="58" spans="1:26" ht="12">
      <c r="A58" s="22">
        <v>195</v>
      </c>
      <c r="B58" s="23">
        <f>Main3D!Q58</f>
        <v>2.3727701093073663</v>
      </c>
      <c r="C58" s="23">
        <f>Main3D!R58</f>
        <v>3.656970755704929</v>
      </c>
      <c r="D58" s="23">
        <f>Main3D!S58</f>
        <v>4.930351468147727</v>
      </c>
      <c r="E58" s="23">
        <f t="shared" si="25"/>
        <v>-2.291919928426721</v>
      </c>
      <c r="F58" s="23">
        <f t="shared" si="26"/>
        <v>-3.532362498919243</v>
      </c>
      <c r="G58" s="23">
        <f t="shared" si="27"/>
        <v>-4.762353815766114</v>
      </c>
      <c r="H58" s="23">
        <f t="shared" si="28"/>
        <v>-0.6141180939387354</v>
      </c>
      <c r="I58" s="23">
        <f t="shared" si="29"/>
        <v>-0.946493678959392</v>
      </c>
      <c r="J58" s="23">
        <f t="shared" si="30"/>
        <v>-1.276068859005804</v>
      </c>
      <c r="K58" s="23">
        <v>2</v>
      </c>
      <c r="L58" s="23">
        <v>4</v>
      </c>
      <c r="M58" s="23">
        <v>6</v>
      </c>
      <c r="N58" s="23">
        <f t="shared" si="6"/>
        <v>-1.9318516525781368</v>
      </c>
      <c r="O58" s="23">
        <f t="shared" si="7"/>
        <v>-3.8637033051562737</v>
      </c>
      <c r="P58" s="23">
        <f t="shared" si="8"/>
        <v>-5.79555495773441</v>
      </c>
      <c r="Q58" s="23">
        <f t="shared" si="9"/>
        <v>-0.5176380902050407</v>
      </c>
      <c r="R58" s="23">
        <f t="shared" si="10"/>
        <v>-1.0352761804100814</v>
      </c>
      <c r="S58" s="23">
        <f t="shared" si="11"/>
        <v>-1.5529142706151222</v>
      </c>
      <c r="T58" s="23">
        <f t="shared" si="31"/>
        <v>1.0499999999999998</v>
      </c>
      <c r="U58" s="23">
        <f t="shared" si="32"/>
        <v>2.157623151600587</v>
      </c>
      <c r="V58" s="23">
        <f t="shared" si="33"/>
        <v>3.325381054104108</v>
      </c>
      <c r="W58" s="23">
        <f t="shared" si="34"/>
        <v>4.483300102051927</v>
      </c>
      <c r="X58" s="23">
        <f t="shared" si="35"/>
        <v>1.8186533479473215</v>
      </c>
      <c r="Y58" s="23">
        <f t="shared" si="36"/>
        <v>3.637306695894643</v>
      </c>
      <c r="Z58" s="23">
        <f t="shared" si="37"/>
        <v>5.455960043841964</v>
      </c>
    </row>
    <row r="59" spans="1:26" ht="12">
      <c r="A59" s="22">
        <v>200</v>
      </c>
      <c r="B59" s="23">
        <f>Main3D!Q59</f>
        <v>2.3151786007940265</v>
      </c>
      <c r="C59" s="23">
        <f>Main3D!R59</f>
        <v>3.596580700260058</v>
      </c>
      <c r="D59" s="23">
        <f>Main3D!S59</f>
        <v>4.923092154708508</v>
      </c>
      <c r="E59" s="23">
        <f t="shared" si="25"/>
        <v>-2.175556246967591</v>
      </c>
      <c r="F59" s="23">
        <f t="shared" si="26"/>
        <v>-3.3796803440953913</v>
      </c>
      <c r="G59" s="23">
        <f t="shared" si="27"/>
        <v>-4.626193369228583</v>
      </c>
      <c r="H59" s="23">
        <f t="shared" si="28"/>
        <v>-0.791837716868094</v>
      </c>
      <c r="I59" s="23">
        <f t="shared" si="29"/>
        <v>-1.2301030465852787</v>
      </c>
      <c r="J59" s="23">
        <f t="shared" si="30"/>
        <v>-1.6837966843588787</v>
      </c>
      <c r="K59" s="23">
        <v>2</v>
      </c>
      <c r="L59" s="23">
        <v>4</v>
      </c>
      <c r="M59" s="23">
        <v>6</v>
      </c>
      <c r="N59" s="23">
        <f t="shared" si="6"/>
        <v>-1.8793852415718169</v>
      </c>
      <c r="O59" s="23">
        <f t="shared" si="7"/>
        <v>-3.7587704831436337</v>
      </c>
      <c r="P59" s="23">
        <f t="shared" si="8"/>
        <v>-5.638155724715451</v>
      </c>
      <c r="Q59" s="23">
        <f t="shared" si="9"/>
        <v>-0.6840402866513373</v>
      </c>
      <c r="R59" s="23">
        <f t="shared" si="10"/>
        <v>-1.3680805733026746</v>
      </c>
      <c r="S59" s="23">
        <f t="shared" si="11"/>
        <v>-2.052120859954012</v>
      </c>
      <c r="T59" s="23">
        <f t="shared" si="31"/>
        <v>1.082635182233307</v>
      </c>
      <c r="U59" s="23">
        <f t="shared" si="32"/>
        <v>2.064788372304347</v>
      </c>
      <c r="V59" s="23">
        <f t="shared" si="33"/>
        <v>3.2076048074236123</v>
      </c>
      <c r="W59" s="23">
        <f t="shared" si="34"/>
        <v>4.390651949417028</v>
      </c>
      <c r="X59" s="23">
        <f t="shared" si="35"/>
        <v>1.7836968358261394</v>
      </c>
      <c r="Y59" s="23">
        <f t="shared" si="36"/>
        <v>3.5673936716522787</v>
      </c>
      <c r="Z59" s="23">
        <f t="shared" si="37"/>
        <v>5.351090507478418</v>
      </c>
    </row>
    <row r="60" spans="1:26" ht="12">
      <c r="A60" s="22">
        <v>205</v>
      </c>
      <c r="B60" s="23">
        <f>Main3D!Q60</f>
        <v>2.2511297303214137</v>
      </c>
      <c r="C60" s="23">
        <f>Main3D!R60</f>
        <v>3.5207075083623374</v>
      </c>
      <c r="D60" s="23">
        <f>Main3D!S60</f>
        <v>4.910017818460715</v>
      </c>
      <c r="E60" s="23">
        <f t="shared" si="25"/>
        <v>-2.0402164042200113</v>
      </c>
      <c r="F60" s="23">
        <f t="shared" si="26"/>
        <v>-3.190844630707188</v>
      </c>
      <c r="G60" s="23">
        <f t="shared" si="27"/>
        <v>-4.449987383359651</v>
      </c>
      <c r="H60" s="23">
        <f t="shared" si="28"/>
        <v>-0.951368533581245</v>
      </c>
      <c r="I60" s="23">
        <f t="shared" si="29"/>
        <v>-1.4879152872815196</v>
      </c>
      <c r="J60" s="23">
        <f t="shared" si="30"/>
        <v>-2.0750631955537275</v>
      </c>
      <c r="K60" s="23">
        <v>2</v>
      </c>
      <c r="L60" s="23">
        <v>4</v>
      </c>
      <c r="M60" s="23">
        <v>6</v>
      </c>
      <c r="N60" s="23">
        <f t="shared" si="6"/>
        <v>-1.8126155740733</v>
      </c>
      <c r="O60" s="23">
        <f t="shared" si="7"/>
        <v>-3.6252311481466</v>
      </c>
      <c r="P60" s="23">
        <f t="shared" si="8"/>
        <v>-5.4378467222199</v>
      </c>
      <c r="Q60" s="23">
        <f t="shared" si="9"/>
        <v>-0.8452365234813985</v>
      </c>
      <c r="R60" s="23">
        <f t="shared" si="10"/>
        <v>-1.690473046962797</v>
      </c>
      <c r="S60" s="23">
        <f t="shared" si="11"/>
        <v>-2.5357095704441956</v>
      </c>
      <c r="T60" s="23">
        <f t="shared" si="31"/>
        <v>1.117364817766693</v>
      </c>
      <c r="U60" s="23">
        <f t="shared" si="32"/>
        <v>1.9757422068763675</v>
      </c>
      <c r="V60" s="23">
        <f t="shared" si="33"/>
        <v>3.090008687035922</v>
      </c>
      <c r="W60" s="23">
        <f t="shared" si="34"/>
        <v>4.309360455677857</v>
      </c>
      <c r="X60" s="23">
        <f t="shared" si="35"/>
        <v>1.7553339376796142</v>
      </c>
      <c r="Y60" s="23">
        <f t="shared" si="36"/>
        <v>3.5106678753592284</v>
      </c>
      <c r="Z60" s="23">
        <f t="shared" si="37"/>
        <v>5.266001813038843</v>
      </c>
    </row>
    <row r="61" spans="1:26" ht="12">
      <c r="A61" s="22">
        <v>210</v>
      </c>
      <c r="B61" s="23">
        <f>Main3D!Q61</f>
        <v>2.1870440092696413</v>
      </c>
      <c r="C61" s="23">
        <f>Main3D!R61</f>
        <v>3.4307145002168653</v>
      </c>
      <c r="D61" s="23">
        <f>Main3D!S61</f>
        <v>4.889269652551763</v>
      </c>
      <c r="E61" s="23">
        <f t="shared" si="25"/>
        <v>-1.8940356712220785</v>
      </c>
      <c r="F61" s="23">
        <f t="shared" si="26"/>
        <v>-2.9710859103194394</v>
      </c>
      <c r="G61" s="23">
        <f t="shared" si="27"/>
        <v>-4.234231725062143</v>
      </c>
      <c r="H61" s="23">
        <f t="shared" si="28"/>
        <v>-1.0935220046348209</v>
      </c>
      <c r="I61" s="23">
        <f t="shared" si="29"/>
        <v>-1.715357250108433</v>
      </c>
      <c r="J61" s="23">
        <f t="shared" si="30"/>
        <v>-2.444634826275882</v>
      </c>
      <c r="K61" s="23">
        <v>2</v>
      </c>
      <c r="L61" s="23">
        <v>4</v>
      </c>
      <c r="M61" s="23">
        <v>6</v>
      </c>
      <c r="N61" s="23">
        <f t="shared" si="6"/>
        <v>-1.7320508075688772</v>
      </c>
      <c r="O61" s="23">
        <f t="shared" si="7"/>
        <v>-3.4641016151377544</v>
      </c>
      <c r="P61" s="23">
        <f t="shared" si="8"/>
        <v>-5.196152422706632</v>
      </c>
      <c r="Q61" s="23">
        <f t="shared" si="9"/>
        <v>-1.0000000000000002</v>
      </c>
      <c r="R61" s="23">
        <f t="shared" si="10"/>
        <v>-2.0000000000000004</v>
      </c>
      <c r="S61" s="23">
        <f t="shared" si="11"/>
        <v>-3.000000000000001</v>
      </c>
      <c r="T61" s="23">
        <f t="shared" si="31"/>
        <v>1.1500000000000001</v>
      </c>
      <c r="U61" s="23">
        <f t="shared" si="32"/>
        <v>1.8938345161586132</v>
      </c>
      <c r="V61" s="23">
        <f t="shared" si="33"/>
        <v>2.9707703677011392</v>
      </c>
      <c r="W61" s="23">
        <f t="shared" si="34"/>
        <v>4.233782030706158</v>
      </c>
      <c r="X61" s="23">
        <f t="shared" si="35"/>
        <v>1.7318668560227604</v>
      </c>
      <c r="Y61" s="23">
        <f t="shared" si="36"/>
        <v>3.4637337120455207</v>
      </c>
      <c r="Z61" s="23">
        <f t="shared" si="37"/>
        <v>5.195600568068281</v>
      </c>
    </row>
    <row r="62" spans="1:26" ht="12">
      <c r="A62" s="22">
        <v>215</v>
      </c>
      <c r="B62" s="23">
        <f>Main3D!Q62</f>
        <v>2.129722703244813</v>
      </c>
      <c r="C62" s="23">
        <f>Main3D!R62</f>
        <v>3.3283122641599148</v>
      </c>
      <c r="D62" s="23">
        <f>Main3D!S62</f>
        <v>4.859296858851996</v>
      </c>
      <c r="E62" s="23">
        <f t="shared" si="25"/>
        <v>-1.744566706131667</v>
      </c>
      <c r="F62" s="23">
        <f t="shared" si="26"/>
        <v>-2.726393795218718</v>
      </c>
      <c r="G62" s="23">
        <f t="shared" si="27"/>
        <v>-3.98050295573569</v>
      </c>
      <c r="H62" s="23">
        <f t="shared" si="28"/>
        <v>-1.2215587585430758</v>
      </c>
      <c r="I62" s="23">
        <f t="shared" si="29"/>
        <v>-1.9090414875403245</v>
      </c>
      <c r="J62" s="23">
        <f t="shared" si="30"/>
        <v>-2.787178175472159</v>
      </c>
      <c r="K62" s="23">
        <v>2</v>
      </c>
      <c r="L62" s="23">
        <v>4</v>
      </c>
      <c r="M62" s="23">
        <v>6</v>
      </c>
      <c r="N62" s="23">
        <f t="shared" si="6"/>
        <v>-1.638304088577984</v>
      </c>
      <c r="O62" s="23">
        <f t="shared" si="7"/>
        <v>-3.276608177155968</v>
      </c>
      <c r="P62" s="23">
        <f t="shared" si="8"/>
        <v>-4.914912265733952</v>
      </c>
      <c r="Q62" s="23">
        <f t="shared" si="9"/>
        <v>-1.1471528727020917</v>
      </c>
      <c r="R62" s="23">
        <f t="shared" si="10"/>
        <v>-2.2943057454041833</v>
      </c>
      <c r="S62" s="23">
        <f t="shared" si="11"/>
        <v>-3.441458618106275</v>
      </c>
      <c r="T62" s="23">
        <f t="shared" si="31"/>
        <v>1.1766044443118977</v>
      </c>
      <c r="U62" s="23">
        <f t="shared" si="32"/>
        <v>1.824544412030397</v>
      </c>
      <c r="V62" s="23">
        <f t="shared" si="33"/>
        <v>2.851382263903657</v>
      </c>
      <c r="W62" s="23">
        <f t="shared" si="34"/>
        <v>4.162984653686212</v>
      </c>
      <c r="X62" s="23">
        <f t="shared" si="35"/>
        <v>1.713410303839602</v>
      </c>
      <c r="Y62" s="23">
        <f t="shared" si="36"/>
        <v>3.426820607679204</v>
      </c>
      <c r="Z62" s="23">
        <f t="shared" si="37"/>
        <v>5.140230911518806</v>
      </c>
    </row>
    <row r="63" spans="1:26" ht="12">
      <c r="A63" s="22">
        <v>220</v>
      </c>
      <c r="B63" s="23">
        <f>Main3D!Q63</f>
        <v>2.0857561738970047</v>
      </c>
      <c r="C63" s="23">
        <f>Main3D!R63</f>
        <v>3.2155860175475244</v>
      </c>
      <c r="D63" s="23">
        <f>Main3D!S63</f>
        <v>4.819022086042813</v>
      </c>
      <c r="E63" s="23">
        <f t="shared" si="25"/>
        <v>-1.5977819267149012</v>
      </c>
      <c r="F63" s="23">
        <f t="shared" si="26"/>
        <v>-2.4632818001133656</v>
      </c>
      <c r="G63" s="23">
        <f t="shared" si="27"/>
        <v>-3.691585090280723</v>
      </c>
      <c r="H63" s="23">
        <f t="shared" si="28"/>
        <v>-1.3406982254081974</v>
      </c>
      <c r="I63" s="23">
        <f t="shared" si="29"/>
        <v>-2.0669388499608314</v>
      </c>
      <c r="J63" s="23">
        <f t="shared" si="30"/>
        <v>-3.0976076877141</v>
      </c>
      <c r="K63" s="23">
        <v>2</v>
      </c>
      <c r="L63" s="23">
        <v>4</v>
      </c>
      <c r="M63" s="23">
        <v>6</v>
      </c>
      <c r="N63" s="23">
        <f t="shared" si="6"/>
        <v>-1.532088886237956</v>
      </c>
      <c r="O63" s="23">
        <f t="shared" si="7"/>
        <v>-3.064177772475912</v>
      </c>
      <c r="P63" s="23">
        <f t="shared" si="8"/>
        <v>-4.596266658713868</v>
      </c>
      <c r="Q63" s="23">
        <f t="shared" si="9"/>
        <v>-1.2855752193730785</v>
      </c>
      <c r="R63" s="23">
        <f t="shared" si="10"/>
        <v>-2.571150438746157</v>
      </c>
      <c r="S63" s="23">
        <f t="shared" si="11"/>
        <v>-3.8567256581192355</v>
      </c>
      <c r="T63" s="23">
        <f t="shared" si="31"/>
        <v>1.1939692620785909</v>
      </c>
      <c r="U63" s="23">
        <f t="shared" si="32"/>
        <v>1.7742541612331275</v>
      </c>
      <c r="V63" s="23">
        <f t="shared" si="33"/>
        <v>2.7353469901407963</v>
      </c>
      <c r="W63" s="23">
        <f t="shared" si="34"/>
        <v>4.099314242115251</v>
      </c>
      <c r="X63" s="23">
        <f t="shared" si="35"/>
        <v>1.7013054387063178</v>
      </c>
      <c r="Y63" s="23">
        <f t="shared" si="36"/>
        <v>3.4026108774126356</v>
      </c>
      <c r="Z63" s="23">
        <f t="shared" si="37"/>
        <v>5.103916316118954</v>
      </c>
    </row>
    <row r="64" spans="1:26" ht="12">
      <c r="A64" s="22">
        <v>225</v>
      </c>
      <c r="B64" s="23">
        <f>Main3D!Q64</f>
        <v>2.0607719150306023</v>
      </c>
      <c r="C64" s="23">
        <f>Main3D!R64</f>
        <v>3.095029823768209</v>
      </c>
      <c r="D64" s="23">
        <f>Main3D!S64</f>
        <v>4.767957321104564</v>
      </c>
      <c r="E64" s="23">
        <f t="shared" si="25"/>
        <v>-1.457185795596927</v>
      </c>
      <c r="F64" s="23">
        <f t="shared" si="26"/>
        <v>-2.1885165763611063</v>
      </c>
      <c r="G64" s="23">
        <f t="shared" si="27"/>
        <v>-3.371454954161083</v>
      </c>
      <c r="H64" s="23">
        <f t="shared" si="28"/>
        <v>-1.4571857955969265</v>
      </c>
      <c r="I64" s="23">
        <f t="shared" si="29"/>
        <v>-2.1885165763611054</v>
      </c>
      <c r="J64" s="23">
        <f t="shared" si="30"/>
        <v>-3.371454954161082</v>
      </c>
      <c r="K64" s="23">
        <v>2</v>
      </c>
      <c r="L64" s="23">
        <v>4</v>
      </c>
      <c r="M64" s="23">
        <v>6</v>
      </c>
      <c r="N64" s="23">
        <f t="shared" si="6"/>
        <v>-1.4142135623730954</v>
      </c>
      <c r="O64" s="23">
        <f t="shared" si="7"/>
        <v>-2.8284271247461907</v>
      </c>
      <c r="P64" s="23">
        <f t="shared" si="8"/>
        <v>-4.242640687119286</v>
      </c>
      <c r="Q64" s="23">
        <f t="shared" si="9"/>
        <v>-1.414213562373095</v>
      </c>
      <c r="R64" s="23">
        <f t="shared" si="10"/>
        <v>-2.82842712474619</v>
      </c>
      <c r="S64" s="23">
        <f t="shared" si="11"/>
        <v>-4.242640687119285</v>
      </c>
      <c r="T64" s="23">
        <f t="shared" si="31"/>
        <v>1.2</v>
      </c>
      <c r="U64" s="23">
        <f t="shared" si="32"/>
        <v>1.7486229547163123</v>
      </c>
      <c r="V64" s="23">
        <f t="shared" si="33"/>
        <v>2.626219891633327</v>
      </c>
      <c r="W64" s="23">
        <f t="shared" si="34"/>
        <v>4.0457459449933</v>
      </c>
      <c r="X64" s="23">
        <f t="shared" si="35"/>
        <v>1.697056274847714</v>
      </c>
      <c r="Y64" s="23">
        <f t="shared" si="36"/>
        <v>3.394112549695428</v>
      </c>
      <c r="Z64" s="23">
        <f t="shared" si="37"/>
        <v>5.091168824543143</v>
      </c>
    </row>
    <row r="65" spans="1:26" ht="12">
      <c r="A65" s="22">
        <v>230</v>
      </c>
      <c r="B65" s="23">
        <f>Main3D!Q65</f>
        <v>2.0585893117813274</v>
      </c>
      <c r="C65" s="23">
        <f>Main3D!R65</f>
        <v>2.96958539555036</v>
      </c>
      <c r="D65" s="23">
        <f>Main3D!S65</f>
        <v>4.706299259512486</v>
      </c>
      <c r="E65" s="23">
        <f t="shared" si="25"/>
        <v>-1.3232357030461779</v>
      </c>
      <c r="F65" s="23">
        <f t="shared" si="26"/>
        <v>-1.9088126981658726</v>
      </c>
      <c r="G65" s="23">
        <f t="shared" si="27"/>
        <v>-3.0251508514915613</v>
      </c>
      <c r="H65" s="23">
        <f t="shared" si="28"/>
        <v>-1.576970902954207</v>
      </c>
      <c r="I65" s="23">
        <f t="shared" si="29"/>
        <v>-2.2748343906286252</v>
      </c>
      <c r="J65" s="23">
        <f t="shared" si="30"/>
        <v>-3.6052343954045</v>
      </c>
      <c r="K65" s="23">
        <v>2</v>
      </c>
      <c r="L65" s="23">
        <v>4</v>
      </c>
      <c r="M65" s="23">
        <v>6</v>
      </c>
      <c r="N65" s="23">
        <f t="shared" si="6"/>
        <v>-1.285575219373079</v>
      </c>
      <c r="O65" s="23">
        <f t="shared" si="7"/>
        <v>-2.571150438746158</v>
      </c>
      <c r="P65" s="23">
        <f t="shared" si="8"/>
        <v>-3.856725658119237</v>
      </c>
      <c r="Q65" s="23">
        <f t="shared" si="9"/>
        <v>-1.5320888862379558</v>
      </c>
      <c r="R65" s="23">
        <f t="shared" si="10"/>
        <v>-3.0641777724759116</v>
      </c>
      <c r="S65" s="23">
        <f t="shared" si="11"/>
        <v>-4.596266658713867</v>
      </c>
      <c r="T65" s="23">
        <f t="shared" si="31"/>
        <v>1.1939692620785909</v>
      </c>
      <c r="U65" s="23">
        <f t="shared" si="32"/>
        <v>1.751144596098134</v>
      </c>
      <c r="V65" s="23">
        <f t="shared" si="33"/>
        <v>2.5260858920763396</v>
      </c>
      <c r="W65" s="23">
        <f t="shared" si="34"/>
        <v>4.003426263194053</v>
      </c>
      <c r="X65" s="23">
        <f t="shared" si="35"/>
        <v>1.7013054387063178</v>
      </c>
      <c r="Y65" s="23">
        <f t="shared" si="36"/>
        <v>3.4026108774126356</v>
      </c>
      <c r="Z65" s="23">
        <f t="shared" si="37"/>
        <v>5.103916316118954</v>
      </c>
    </row>
    <row r="66" spans="1:26" ht="12">
      <c r="A66" s="22">
        <v>235</v>
      </c>
      <c r="B66" s="23">
        <f>Main3D!Q66</f>
        <v>2.0804745528902777</v>
      </c>
      <c r="C66" s="23">
        <f>Main3D!R66</f>
        <v>2.8426665888603115</v>
      </c>
      <c r="D66" s="23">
        <f>Main3D!S66</f>
        <v>4.635033042633915</v>
      </c>
      <c r="E66" s="23">
        <f t="shared" si="25"/>
        <v>-1.193311179965842</v>
      </c>
      <c r="F66" s="23">
        <f t="shared" si="26"/>
        <v>-1.6304865717726826</v>
      </c>
      <c r="G66" s="23">
        <f t="shared" si="27"/>
        <v>-2.6585457349633086</v>
      </c>
      <c r="H66" s="23">
        <f t="shared" si="28"/>
        <v>-1.7042249830912968</v>
      </c>
      <c r="I66" s="23">
        <f t="shared" si="29"/>
        <v>-2.3285761474969386</v>
      </c>
      <c r="J66" s="23">
        <f t="shared" si="30"/>
        <v>-3.7967967922205963</v>
      </c>
      <c r="K66" s="23">
        <v>2</v>
      </c>
      <c r="L66" s="23">
        <v>4</v>
      </c>
      <c r="M66" s="23">
        <v>6</v>
      </c>
      <c r="N66" s="23">
        <f t="shared" si="6"/>
        <v>-1.1471528727020928</v>
      </c>
      <c r="O66" s="23">
        <f t="shared" si="7"/>
        <v>-2.2943057454041855</v>
      </c>
      <c r="P66" s="23">
        <f t="shared" si="8"/>
        <v>-3.441458618106278</v>
      </c>
      <c r="Q66" s="23">
        <f t="shared" si="9"/>
        <v>-1.6383040885779832</v>
      </c>
      <c r="R66" s="23">
        <f t="shared" si="10"/>
        <v>-3.2766081771559663</v>
      </c>
      <c r="S66" s="23">
        <f t="shared" si="11"/>
        <v>-4.91491226573395</v>
      </c>
      <c r="T66" s="23">
        <f t="shared" si="31"/>
        <v>1.176604444311898</v>
      </c>
      <c r="U66" s="23">
        <f t="shared" si="32"/>
        <v>1.7823532678991452</v>
      </c>
      <c r="V66" s="23">
        <f t="shared" si="33"/>
        <v>2.4353271118669158</v>
      </c>
      <c r="W66" s="23">
        <f t="shared" si="34"/>
        <v>3.9708566869429855</v>
      </c>
      <c r="X66" s="23">
        <f t="shared" si="35"/>
        <v>1.7134103038396018</v>
      </c>
      <c r="Y66" s="23">
        <f t="shared" si="36"/>
        <v>3.4268206076792036</v>
      </c>
      <c r="Z66" s="23">
        <f t="shared" si="37"/>
        <v>5.140230911518806</v>
      </c>
    </row>
    <row r="67" spans="1:26" ht="12">
      <c r="A67" s="22">
        <v>240</v>
      </c>
      <c r="B67" s="23">
        <f>Main3D!Q67</f>
        <v>2.124734640212742</v>
      </c>
      <c r="C67" s="23">
        <f>Main3D!R67</f>
        <v>2.7182005311193995</v>
      </c>
      <c r="D67" s="23">
        <f>Main3D!S67</f>
        <v>4.556070668415078</v>
      </c>
      <c r="E67" s="23">
        <f t="shared" si="25"/>
        <v>-1.062367320106372</v>
      </c>
      <c r="F67" s="23">
        <f t="shared" si="26"/>
        <v>-1.3591002655597009</v>
      </c>
      <c r="G67" s="23">
        <f t="shared" si="27"/>
        <v>-2.2780353342075412</v>
      </c>
      <c r="H67" s="23">
        <f t="shared" si="28"/>
        <v>-1.8400741747250233</v>
      </c>
      <c r="I67" s="23">
        <f t="shared" si="29"/>
        <v>-2.354030712529753</v>
      </c>
      <c r="J67" s="23">
        <f t="shared" si="30"/>
        <v>-3.945672940284604</v>
      </c>
      <c r="K67" s="23">
        <v>2</v>
      </c>
      <c r="L67" s="23">
        <v>4</v>
      </c>
      <c r="M67" s="23">
        <v>6</v>
      </c>
      <c r="N67" s="23">
        <f t="shared" si="6"/>
        <v>-1.0000000000000009</v>
      </c>
      <c r="O67" s="23">
        <f t="shared" si="7"/>
        <v>-2.0000000000000018</v>
      </c>
      <c r="P67" s="23">
        <f t="shared" si="8"/>
        <v>-3.0000000000000027</v>
      </c>
      <c r="Q67" s="23">
        <f t="shared" si="9"/>
        <v>-1.7320508075688767</v>
      </c>
      <c r="R67" s="23">
        <f t="shared" si="10"/>
        <v>-3.4641016151377535</v>
      </c>
      <c r="S67" s="23">
        <f t="shared" si="11"/>
        <v>-5.19615242270663</v>
      </c>
      <c r="T67" s="23">
        <f t="shared" si="31"/>
        <v>1.1500000000000001</v>
      </c>
      <c r="U67" s="23">
        <f t="shared" si="32"/>
        <v>1.8398787506139458</v>
      </c>
      <c r="V67" s="23">
        <f t="shared" si="33"/>
        <v>2.3537807039345755</v>
      </c>
      <c r="W67" s="23">
        <f t="shared" si="34"/>
        <v>3.9452538921627682</v>
      </c>
      <c r="X67" s="23">
        <f t="shared" si="35"/>
        <v>1.7318668560227601</v>
      </c>
      <c r="Y67" s="23">
        <f t="shared" si="36"/>
        <v>3.4637337120455203</v>
      </c>
      <c r="Z67" s="23">
        <f t="shared" si="37"/>
        <v>5.19560056806828</v>
      </c>
    </row>
    <row r="68" spans="1:26" ht="12">
      <c r="A68" s="22">
        <v>245</v>
      </c>
      <c r="B68" s="23">
        <f>Main3D!Q68</f>
        <v>2.1867295195931074</v>
      </c>
      <c r="C68" s="23">
        <f>Main3D!R68</f>
        <v>2.6005877092273155</v>
      </c>
      <c r="D68" s="23">
        <f>Main3D!S68</f>
        <v>4.472443487805608</v>
      </c>
      <c r="E68" s="23">
        <f t="shared" si="25"/>
        <v>-0.9241518284675132</v>
      </c>
      <c r="F68" s="23">
        <f t="shared" si="26"/>
        <v>-1.0990558571778748</v>
      </c>
      <c r="G68" s="23">
        <f t="shared" si="27"/>
        <v>-1.8901362925499157</v>
      </c>
      <c r="H68" s="23">
        <f t="shared" si="28"/>
        <v>-1.981849991750146</v>
      </c>
      <c r="I68" s="23">
        <f t="shared" si="29"/>
        <v>-2.3569328917445196</v>
      </c>
      <c r="J68" s="23">
        <f t="shared" si="30"/>
        <v>-4.053410360079577</v>
      </c>
      <c r="K68" s="23">
        <v>2</v>
      </c>
      <c r="L68" s="23">
        <v>4</v>
      </c>
      <c r="M68" s="23">
        <v>6</v>
      </c>
      <c r="N68" s="23">
        <f t="shared" si="6"/>
        <v>-0.8452365234813983</v>
      </c>
      <c r="O68" s="23">
        <f t="shared" si="7"/>
        <v>-1.6904730469627967</v>
      </c>
      <c r="P68" s="23">
        <f t="shared" si="8"/>
        <v>-2.5357095704441948</v>
      </c>
      <c r="Q68" s="23">
        <f t="shared" si="9"/>
        <v>-1.8126155740733</v>
      </c>
      <c r="R68" s="23">
        <f t="shared" si="10"/>
        <v>-3.6252311481466</v>
      </c>
      <c r="S68" s="23">
        <f t="shared" si="11"/>
        <v>-5.4378467222199</v>
      </c>
      <c r="T68" s="23">
        <f t="shared" si="31"/>
        <v>1.1173648177666928</v>
      </c>
      <c r="U68" s="23">
        <f t="shared" si="32"/>
        <v>1.9192202691338096</v>
      </c>
      <c r="V68" s="23">
        <f t="shared" si="33"/>
        <v>2.282449931959595</v>
      </c>
      <c r="W68" s="23">
        <f t="shared" si="34"/>
        <v>3.9253159192496816</v>
      </c>
      <c r="X68" s="23">
        <f t="shared" si="35"/>
        <v>1.755333937679614</v>
      </c>
      <c r="Y68" s="23">
        <f t="shared" si="36"/>
        <v>3.510667875359228</v>
      </c>
      <c r="Z68" s="23">
        <f t="shared" si="37"/>
        <v>5.266001813038843</v>
      </c>
    </row>
    <row r="69" spans="1:26" ht="12">
      <c r="A69" s="22">
        <v>250</v>
      </c>
      <c r="B69" s="23">
        <f>Main3D!Q69</f>
        <v>2.259244587961342</v>
      </c>
      <c r="C69" s="23">
        <f>Main3D!R69</f>
        <v>2.494599121811362</v>
      </c>
      <c r="D69" s="23">
        <f>Main3D!S69</f>
        <v>4.388544794285742</v>
      </c>
      <c r="E69" s="23">
        <f t="shared" si="25"/>
        <v>-0.772707157782281</v>
      </c>
      <c r="F69" s="23">
        <f t="shared" si="26"/>
        <v>-0.853203149182011</v>
      </c>
      <c r="G69" s="23">
        <f t="shared" si="27"/>
        <v>-1.5009707195327295</v>
      </c>
      <c r="H69" s="23">
        <f t="shared" si="28"/>
        <v>-2.122995467857773</v>
      </c>
      <c r="I69" s="23">
        <f t="shared" si="29"/>
        <v>-2.344156386585144</v>
      </c>
      <c r="J69" s="23">
        <f t="shared" si="30"/>
        <v>-4.123883159178723</v>
      </c>
      <c r="K69" s="23">
        <v>2</v>
      </c>
      <c r="L69" s="23">
        <v>4</v>
      </c>
      <c r="M69" s="23">
        <v>6</v>
      </c>
      <c r="N69" s="23">
        <f t="shared" si="6"/>
        <v>-0.6840402866513388</v>
      </c>
      <c r="O69" s="23">
        <f t="shared" si="7"/>
        <v>-1.3680805733026775</v>
      </c>
      <c r="P69" s="23">
        <f t="shared" si="8"/>
        <v>-2.0521208599540164</v>
      </c>
      <c r="Q69" s="23">
        <f t="shared" si="9"/>
        <v>-1.8793852415718164</v>
      </c>
      <c r="R69" s="23">
        <f t="shared" si="10"/>
        <v>-3.758770483143633</v>
      </c>
      <c r="S69" s="23">
        <f t="shared" si="11"/>
        <v>-5.63815572471545</v>
      </c>
      <c r="T69" s="23">
        <f t="shared" si="31"/>
        <v>1.0826351822333073</v>
      </c>
      <c r="U69" s="23">
        <f t="shared" si="32"/>
        <v>2.014903711451988</v>
      </c>
      <c r="V69" s="23">
        <f t="shared" si="33"/>
        <v>2.224804280114796</v>
      </c>
      <c r="W69" s="23">
        <f t="shared" si="34"/>
        <v>3.913916731724376</v>
      </c>
      <c r="X69" s="23">
        <f t="shared" si="35"/>
        <v>1.7836968358261396</v>
      </c>
      <c r="Y69" s="23">
        <f t="shared" si="36"/>
        <v>3.567393671652279</v>
      </c>
      <c r="Z69" s="23">
        <f t="shared" si="37"/>
        <v>5.351090507478418</v>
      </c>
    </row>
    <row r="70" spans="1:26" ht="12">
      <c r="A70" s="22">
        <v>255</v>
      </c>
      <c r="B70" s="23">
        <f>Main3D!Q70</f>
        <v>2.333002280225282</v>
      </c>
      <c r="C70" s="23">
        <f>Main3D!R70</f>
        <v>2.405213556314504</v>
      </c>
      <c r="D70" s="23">
        <f>Main3D!S70</f>
        <v>4.3103462562208055</v>
      </c>
      <c r="E70" s="23">
        <f t="shared" si="25"/>
        <v>-0.6038254223899108</v>
      </c>
      <c r="F70" s="23">
        <f t="shared" si="26"/>
        <v>-0.6225150759129576</v>
      </c>
      <c r="G70" s="23">
        <f t="shared" si="27"/>
        <v>-1.1155997020962936</v>
      </c>
      <c r="H70" s="23">
        <f t="shared" si="28"/>
        <v>-2.2535071552608863</v>
      </c>
      <c r="I70" s="23">
        <f t="shared" si="29"/>
        <v>-2.3232578917847557</v>
      </c>
      <c r="J70" s="23">
        <f t="shared" si="30"/>
        <v>-4.1634747691320735</v>
      </c>
      <c r="K70" s="23">
        <v>2</v>
      </c>
      <c r="L70" s="23">
        <v>4</v>
      </c>
      <c r="M70" s="23">
        <v>6</v>
      </c>
      <c r="N70" s="23">
        <f t="shared" si="6"/>
        <v>-0.5176380902050413</v>
      </c>
      <c r="O70" s="23">
        <f t="shared" si="7"/>
        <v>-1.0352761804100825</v>
      </c>
      <c r="P70" s="23">
        <f t="shared" si="8"/>
        <v>-1.5529142706151238</v>
      </c>
      <c r="Q70" s="23">
        <f t="shared" si="9"/>
        <v>-1.9318516525781366</v>
      </c>
      <c r="R70" s="23">
        <f t="shared" si="10"/>
        <v>-3.8637033051562732</v>
      </c>
      <c r="S70" s="23">
        <f t="shared" si="11"/>
        <v>-5.79555495773441</v>
      </c>
      <c r="T70" s="23">
        <f t="shared" si="31"/>
        <v>1.05</v>
      </c>
      <c r="U70" s="23">
        <f t="shared" si="32"/>
        <v>2.121461203850222</v>
      </c>
      <c r="V70" s="23">
        <f t="shared" si="33"/>
        <v>2.187124843359828</v>
      </c>
      <c r="W70" s="23">
        <f t="shared" si="34"/>
        <v>3.919512824844085</v>
      </c>
      <c r="X70" s="23">
        <f t="shared" si="35"/>
        <v>1.8186533479473213</v>
      </c>
      <c r="Y70" s="23">
        <f t="shared" si="36"/>
        <v>3.6373066958946425</v>
      </c>
      <c r="Z70" s="23">
        <f t="shared" si="37"/>
        <v>5.455960043841965</v>
      </c>
    </row>
    <row r="71" spans="1:26" ht="12">
      <c r="A71" s="22">
        <v>260</v>
      </c>
      <c r="B71" s="23">
        <f>Main3D!Q71</f>
        <v>2.3371355077274782</v>
      </c>
      <c r="C71" s="23">
        <f>Main3D!R71</f>
        <v>2.397417035933092</v>
      </c>
      <c r="D71" s="23">
        <f>Main3D!S71</f>
        <v>4.2453400510831605</v>
      </c>
      <c r="E71" s="23">
        <f t="shared" si="25"/>
        <v>-0.40583932187755256</v>
      </c>
      <c r="F71" s="23">
        <f t="shared" si="26"/>
        <v>-0.41630709939743504</v>
      </c>
      <c r="G71" s="23">
        <f t="shared" si="27"/>
        <v>-0.7371955634470237</v>
      </c>
      <c r="H71" s="23">
        <f t="shared" si="28"/>
        <v>-2.3016291678501437</v>
      </c>
      <c r="I71" s="23">
        <f t="shared" si="29"/>
        <v>-2.3609948841904562</v>
      </c>
      <c r="J71" s="23">
        <f t="shared" si="30"/>
        <v>-4.18084379647994</v>
      </c>
      <c r="K71" s="23">
        <v>2</v>
      </c>
      <c r="L71" s="23">
        <v>4</v>
      </c>
      <c r="M71" s="23">
        <v>6</v>
      </c>
      <c r="N71" s="23">
        <f t="shared" si="6"/>
        <v>-0.34729635533386066</v>
      </c>
      <c r="O71" s="23">
        <f t="shared" si="7"/>
        <v>-0.6945927106677213</v>
      </c>
      <c r="P71" s="23">
        <f t="shared" si="8"/>
        <v>-1.041889066001582</v>
      </c>
      <c r="Q71" s="23">
        <f t="shared" si="9"/>
        <v>-1.969615506024416</v>
      </c>
      <c r="R71" s="23">
        <f t="shared" si="10"/>
        <v>-3.939231012048832</v>
      </c>
      <c r="S71" s="23">
        <f t="shared" si="11"/>
        <v>-5.908846518073248</v>
      </c>
      <c r="T71" s="23">
        <f t="shared" si="31"/>
        <v>1.0233955556881023</v>
      </c>
      <c r="U71" s="23">
        <f t="shared" si="32"/>
        <v>2.177720038553419</v>
      </c>
      <c r="V71" s="23">
        <f t="shared" si="33"/>
        <v>2.23388977774652</v>
      </c>
      <c r="W71" s="23">
        <f t="shared" si="34"/>
        <v>3.9557663940105727</v>
      </c>
      <c r="X71" s="23">
        <f t="shared" si="35"/>
        <v>1.8635804653628598</v>
      </c>
      <c r="Y71" s="23">
        <f t="shared" si="36"/>
        <v>3.7271609307257196</v>
      </c>
      <c r="Z71" s="23">
        <f t="shared" si="37"/>
        <v>5.590741396088579</v>
      </c>
    </row>
    <row r="72" spans="1:26" ht="12">
      <c r="A72" s="22">
        <v>265</v>
      </c>
      <c r="B72" s="23">
        <f>Main3D!Q72</f>
        <v>2.294464926355539</v>
      </c>
      <c r="C72" s="23">
        <f>Main3D!R72</f>
        <v>2.441712661219115</v>
      </c>
      <c r="D72" s="23">
        <f>Main3D!S72</f>
        <v>4.20170766362138</v>
      </c>
      <c r="E72" s="23">
        <f t="shared" si="25"/>
        <v>-0.199975794864968</v>
      </c>
      <c r="F72" s="23">
        <f t="shared" si="26"/>
        <v>-0.2128092805649132</v>
      </c>
      <c r="G72" s="23">
        <f t="shared" si="27"/>
        <v>-0.36620295223144916</v>
      </c>
      <c r="H72" s="23">
        <f t="shared" si="28"/>
        <v>-2.2857337945928555</v>
      </c>
      <c r="I72" s="23">
        <f t="shared" si="29"/>
        <v>-2.432421207369969</v>
      </c>
      <c r="J72" s="23">
        <f t="shared" si="30"/>
        <v>-4.185718897431074</v>
      </c>
      <c r="K72" s="23">
        <v>2</v>
      </c>
      <c r="L72" s="23">
        <v>4</v>
      </c>
      <c r="M72" s="23">
        <v>6</v>
      </c>
      <c r="N72" s="23">
        <f t="shared" si="6"/>
        <v>-0.1743114854953165</v>
      </c>
      <c r="O72" s="23">
        <f t="shared" si="7"/>
        <v>-0.348622970990633</v>
      </c>
      <c r="P72" s="23">
        <f t="shared" si="8"/>
        <v>-0.5229344564859495</v>
      </c>
      <c r="Q72" s="23">
        <f t="shared" si="9"/>
        <v>-1.992389396183491</v>
      </c>
      <c r="R72" s="23">
        <f t="shared" si="10"/>
        <v>-3.984778792366982</v>
      </c>
      <c r="S72" s="23">
        <f t="shared" si="11"/>
        <v>-5.977168188550474</v>
      </c>
      <c r="T72" s="23">
        <f t="shared" si="31"/>
        <v>1.006030737921409</v>
      </c>
      <c r="U72" s="23">
        <f t="shared" si="32"/>
        <v>2.205819120191875</v>
      </c>
      <c r="V72" s="23">
        <f t="shared" si="33"/>
        <v>2.347377993128288</v>
      </c>
      <c r="W72" s="23">
        <f t="shared" si="34"/>
        <v>4.039376237750611</v>
      </c>
      <c r="X72" s="23">
        <f t="shared" si="35"/>
        <v>1.922730737658765</v>
      </c>
      <c r="Y72" s="23">
        <f t="shared" si="36"/>
        <v>3.84546147531753</v>
      </c>
      <c r="Z72" s="23">
        <f t="shared" si="37"/>
        <v>5.768192212976295</v>
      </c>
    </row>
    <row r="73" spans="1:26" ht="12">
      <c r="A73" s="22">
        <v>270</v>
      </c>
      <c r="B73" s="23">
        <f>Main3D!Q73</f>
        <v>2.279916346914307</v>
      </c>
      <c r="C73" s="23">
        <f>Main3D!R73</f>
        <v>2.457562302239444</v>
      </c>
      <c r="D73" s="23">
        <f>Main3D!S73</f>
        <v>4.186257575455229</v>
      </c>
      <c r="E73" s="23">
        <f t="shared" si="25"/>
        <v>-4.188000066922146E-16</v>
      </c>
      <c r="F73" s="23">
        <f t="shared" si="26"/>
        <v>-4.514319615355158E-16</v>
      </c>
      <c r="G73" s="23">
        <f t="shared" si="27"/>
        <v>-7.6897764384593E-16</v>
      </c>
      <c r="H73" s="23">
        <f t="shared" si="28"/>
        <v>-2.279916346914307</v>
      </c>
      <c r="I73" s="23">
        <f t="shared" si="29"/>
        <v>-2.457562302239444</v>
      </c>
      <c r="J73" s="23">
        <f t="shared" si="30"/>
        <v>-4.186257575455229</v>
      </c>
      <c r="K73" s="23">
        <v>2</v>
      </c>
      <c r="L73" s="23">
        <v>4</v>
      </c>
      <c r="M73" s="23">
        <v>6</v>
      </c>
      <c r="N73" s="23">
        <f t="shared" si="6"/>
        <v>-3.67544536472586E-16</v>
      </c>
      <c r="O73" s="23">
        <f t="shared" si="7"/>
        <v>-7.35089072945172E-16</v>
      </c>
      <c r="P73" s="23">
        <f t="shared" si="8"/>
        <v>-1.102633609417758E-15</v>
      </c>
      <c r="Q73" s="23">
        <f t="shared" si="9"/>
        <v>-2</v>
      </c>
      <c r="R73" s="23">
        <f t="shared" si="10"/>
        <v>-4</v>
      </c>
      <c r="S73" s="23">
        <f t="shared" si="11"/>
        <v>-6</v>
      </c>
      <c r="T73" s="23">
        <f t="shared" si="31"/>
        <v>1</v>
      </c>
      <c r="U73" s="23">
        <f t="shared" si="32"/>
        <v>2.279916346914307</v>
      </c>
      <c r="V73" s="23">
        <f t="shared" si="33"/>
        <v>2.4575623022394435</v>
      </c>
      <c r="W73" s="23">
        <f t="shared" si="34"/>
        <v>4.186257575455229</v>
      </c>
      <c r="X73" s="23">
        <f t="shared" si="35"/>
        <v>1.9999999999999998</v>
      </c>
      <c r="Y73" s="23">
        <f t="shared" si="36"/>
        <v>3.9999999999999996</v>
      </c>
      <c r="Z73" s="23">
        <f t="shared" si="37"/>
        <v>5.999999999999999</v>
      </c>
    </row>
    <row r="74" spans="1:11" ht="12">
      <c r="A74" s="33" t="s">
        <v>27</v>
      </c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2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2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2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2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2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2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2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2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2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2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12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ht="12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12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2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ht="12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ht="12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ht="12">
      <c r="B91" s="7"/>
      <c r="C91" s="7"/>
      <c r="D91" s="7"/>
      <c r="E91" s="7"/>
      <c r="F91" s="7"/>
      <c r="G91" s="7"/>
      <c r="H91" s="7"/>
      <c r="I91" s="7"/>
      <c r="J91" s="7"/>
      <c r="K91" s="7"/>
    </row>
  </sheetData>
  <mergeCells count="9">
    <mergeCell ref="N17:S17"/>
    <mergeCell ref="U17:W17"/>
    <mergeCell ref="X17:Z17"/>
    <mergeCell ref="F1:K1"/>
    <mergeCell ref="B16:D16"/>
    <mergeCell ref="B17:D17"/>
    <mergeCell ref="K17:M17"/>
    <mergeCell ref="E17:J17"/>
    <mergeCell ref="K16:M1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L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00390625" style="34" bestFit="1" customWidth="1"/>
    <col min="2" max="3" width="9.28125" style="34" bestFit="1" customWidth="1"/>
    <col min="4" max="4" width="7.421875" style="34" bestFit="1" customWidth="1"/>
    <col min="5" max="10" width="8.00390625" style="34" bestFit="1" customWidth="1"/>
    <col min="11" max="11" width="9.8515625" style="34" customWidth="1"/>
    <col min="12" max="16384" width="9.140625" style="34" customWidth="1"/>
  </cols>
  <sheetData>
    <row r="1" spans="7:12" s="17" customFormat="1" ht="12">
      <c r="G1" s="79" t="s">
        <v>104</v>
      </c>
      <c r="H1" s="79"/>
      <c r="I1" s="79"/>
      <c r="J1" s="79"/>
      <c r="K1" s="79"/>
      <c r="L1" s="79"/>
    </row>
    <row r="2" spans="2:12" s="31" customFormat="1" ht="16.5">
      <c r="B2" s="30" t="s">
        <v>90</v>
      </c>
      <c r="C2" s="39" t="str">
        <f>Material!B10</f>
        <v>Calcium formate (II)*</v>
      </c>
      <c r="G2" s="61" t="s">
        <v>4</v>
      </c>
      <c r="H2" s="61" t="s">
        <v>5</v>
      </c>
      <c r="I2" s="61" t="s">
        <v>9</v>
      </c>
      <c r="J2" s="61" t="s">
        <v>10</v>
      </c>
      <c r="K2" s="61" t="s">
        <v>11</v>
      </c>
      <c r="L2" s="61" t="s">
        <v>12</v>
      </c>
    </row>
    <row r="3" spans="7:12" s="31" customFormat="1" ht="12">
      <c r="G3" s="62">
        <f>Material!C10</f>
        <v>4.92</v>
      </c>
      <c r="H3" s="62">
        <f>Material!D10</f>
        <v>2.48</v>
      </c>
      <c r="I3" s="62">
        <f>Material!E10</f>
        <v>2.45</v>
      </c>
      <c r="J3" s="62">
        <f>Material!F10</f>
        <v>0</v>
      </c>
      <c r="K3" s="62">
        <f>Material!G10</f>
        <v>0</v>
      </c>
      <c r="L3" s="62">
        <f>Material!H10</f>
        <v>0</v>
      </c>
    </row>
    <row r="4" spans="2:12" s="31" customFormat="1" ht="12">
      <c r="B4" s="79" t="s">
        <v>105</v>
      </c>
      <c r="C4" s="79"/>
      <c r="H4" s="61" t="s">
        <v>13</v>
      </c>
      <c r="I4" s="61" t="s">
        <v>14</v>
      </c>
      <c r="J4" s="61" t="s">
        <v>15</v>
      </c>
      <c r="K4" s="61" t="s">
        <v>16</v>
      </c>
      <c r="L4" s="61" t="s">
        <v>17</v>
      </c>
    </row>
    <row r="5" spans="2:12" s="31" customFormat="1" ht="12.75" customHeight="1">
      <c r="B5" s="80">
        <f>Material!X10</f>
        <v>2020</v>
      </c>
      <c r="C5" s="80"/>
      <c r="H5" s="62">
        <f>Material!I10</f>
        <v>2.44</v>
      </c>
      <c r="I5" s="62">
        <f>Material!J10</f>
        <v>1.45</v>
      </c>
      <c r="J5" s="62">
        <f>Material!K10</f>
        <v>0</v>
      </c>
      <c r="K5" s="62">
        <f>Material!L10</f>
        <v>0</v>
      </c>
      <c r="L5" s="62">
        <f>Material!M10</f>
        <v>0</v>
      </c>
    </row>
    <row r="6" spans="9:12" s="31" customFormat="1" ht="12">
      <c r="I6" s="61" t="s">
        <v>18</v>
      </c>
      <c r="J6" s="61" t="s">
        <v>19</v>
      </c>
      <c r="K6" s="61" t="s">
        <v>20</v>
      </c>
      <c r="L6" s="61" t="s">
        <v>21</v>
      </c>
    </row>
    <row r="7" spans="9:12" s="31" customFormat="1" ht="12">
      <c r="I7" s="62">
        <f>Material!N10</f>
        <v>3.54</v>
      </c>
      <c r="J7" s="62">
        <f>Material!O10</f>
        <v>0</v>
      </c>
      <c r="K7" s="62">
        <f>Material!P10</f>
        <v>0</v>
      </c>
      <c r="L7" s="62">
        <f>Material!Q10</f>
        <v>0</v>
      </c>
    </row>
    <row r="8" spans="10:12" s="31" customFormat="1" ht="12">
      <c r="J8" s="61" t="s">
        <v>6</v>
      </c>
      <c r="K8" s="61" t="s">
        <v>22</v>
      </c>
      <c r="L8" s="61" t="s">
        <v>23</v>
      </c>
    </row>
    <row r="9" spans="5:12" s="31" customFormat="1" ht="12">
      <c r="E9" s="32"/>
      <c r="G9" s="32"/>
      <c r="J9" s="62">
        <f>Material!R10</f>
        <v>1.05</v>
      </c>
      <c r="K9" s="62">
        <f>Material!S10</f>
        <v>0</v>
      </c>
      <c r="L9" s="62">
        <f>Material!T10</f>
        <v>0</v>
      </c>
    </row>
    <row r="10" spans="5:12" s="31" customFormat="1" ht="12">
      <c r="E10" s="63" t="s">
        <v>68</v>
      </c>
      <c r="G10" s="32"/>
      <c r="K10" s="61" t="s">
        <v>24</v>
      </c>
      <c r="L10" s="61" t="s">
        <v>25</v>
      </c>
    </row>
    <row r="11" spans="2:12" s="31" customFormat="1" ht="12">
      <c r="B11" s="29" t="s">
        <v>113</v>
      </c>
      <c r="C11" s="31" t="s">
        <v>114</v>
      </c>
      <c r="D11" s="31" t="s">
        <v>115</v>
      </c>
      <c r="E11" s="63">
        <f>Material!L5</f>
        <v>0</v>
      </c>
      <c r="F11" s="31" t="s">
        <v>116</v>
      </c>
      <c r="G11" s="32"/>
      <c r="K11" s="62">
        <f>Material!U10</f>
        <v>1.22</v>
      </c>
      <c r="L11" s="62">
        <f>Material!V10</f>
        <v>0</v>
      </c>
    </row>
    <row r="12" spans="2:12" s="31" customFormat="1" ht="12">
      <c r="B12" s="29"/>
      <c r="E12" s="32"/>
      <c r="G12" s="32"/>
      <c r="L12" s="61" t="s">
        <v>26</v>
      </c>
    </row>
    <row r="13" s="31" customFormat="1" ht="12">
      <c r="L13" s="62">
        <f>Material!W10</f>
        <v>2.82</v>
      </c>
    </row>
    <row r="14" s="31" customFormat="1" ht="12"/>
    <row r="15" s="31" customFormat="1" ht="12"/>
    <row r="16" s="31" customFormat="1" ht="12"/>
    <row r="17" s="31" customFormat="1" ht="12"/>
    <row r="18" s="31" customFormat="1" ht="12"/>
    <row r="19" s="31" customFormat="1" ht="12"/>
    <row r="20" s="31" customFormat="1" ht="12"/>
    <row r="21" s="31" customFormat="1" ht="12"/>
    <row r="22" s="31" customFormat="1" ht="12"/>
    <row r="23" s="31" customFormat="1" ht="12"/>
    <row r="24" s="31" customFormat="1" ht="12"/>
    <row r="25" s="31" customFormat="1" ht="12"/>
    <row r="26" s="31" customFormat="1" ht="12"/>
    <row r="27" s="31" customFormat="1" ht="12"/>
    <row r="28" s="31" customFormat="1" ht="12"/>
    <row r="29" s="31" customFormat="1" ht="12"/>
    <row r="30" s="31" customFormat="1" ht="12"/>
    <row r="31" s="31" customFormat="1" ht="12"/>
    <row r="32" s="31" customFormat="1" ht="12"/>
    <row r="33" s="31" customFormat="1" ht="12"/>
    <row r="34" s="31" customFormat="1" ht="12"/>
    <row r="35" s="31" customFormat="1" ht="12"/>
    <row r="36" s="31" customFormat="1" ht="12"/>
    <row r="37" s="31" customFormat="1" ht="12"/>
    <row r="38" s="31" customFormat="1" ht="12"/>
    <row r="39" ht="12">
      <c r="D39" s="33" t="s">
        <v>27</v>
      </c>
    </row>
    <row r="40" ht="12">
      <c r="D40" s="38" t="s">
        <v>122</v>
      </c>
    </row>
    <row r="41" ht="12">
      <c r="D41" s="38" t="s">
        <v>111</v>
      </c>
    </row>
  </sheetData>
  <sheetProtection/>
  <mergeCells count="3">
    <mergeCell ref="G1:L1"/>
    <mergeCell ref="B4:C4"/>
    <mergeCell ref="B5:C5"/>
  </mergeCells>
  <printOptions horizontalCentered="1" verticalCentered="1"/>
  <pageMargins left="0.75" right="0.75" top="1" bottom="1" header="0.5" footer="0.5"/>
  <pageSetup fitToHeight="1" fitToWidth="1" orientation="landscape" scale="9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L41"/>
  <sheetViews>
    <sheetView showGridLines="0" tabSelected="1" workbookViewId="0" topLeftCell="A1">
      <selection activeCell="K44" sqref="K44"/>
    </sheetView>
  </sheetViews>
  <sheetFormatPr defaultColWidth="11.421875" defaultRowHeight="12.75"/>
  <cols>
    <col min="1" max="1" width="9.00390625" style="34" bestFit="1" customWidth="1"/>
    <col min="2" max="3" width="9.28125" style="34" bestFit="1" customWidth="1"/>
    <col min="4" max="4" width="7.421875" style="34" bestFit="1" customWidth="1"/>
    <col min="5" max="10" width="8.00390625" style="34" bestFit="1" customWidth="1"/>
    <col min="11" max="11" width="9.8515625" style="34" customWidth="1"/>
    <col min="12" max="16384" width="9.140625" style="34" customWidth="1"/>
  </cols>
  <sheetData>
    <row r="1" spans="7:12" s="17" customFormat="1" ht="12">
      <c r="G1" s="81" t="s">
        <v>104</v>
      </c>
      <c r="H1" s="81"/>
      <c r="I1" s="81"/>
      <c r="J1" s="81"/>
      <c r="K1" s="81"/>
      <c r="L1" s="81"/>
    </row>
    <row r="2" spans="2:12" s="31" customFormat="1" ht="16.5">
      <c r="B2" s="30" t="s">
        <v>90</v>
      </c>
      <c r="C2" s="39" t="str">
        <f>Material!B10</f>
        <v>Calcium formate (II)*</v>
      </c>
      <c r="G2" s="61" t="s">
        <v>4</v>
      </c>
      <c r="H2" s="61" t="s">
        <v>5</v>
      </c>
      <c r="I2" s="61" t="s">
        <v>9</v>
      </c>
      <c r="J2" s="61" t="s">
        <v>10</v>
      </c>
      <c r="K2" s="61" t="s">
        <v>11</v>
      </c>
      <c r="L2" s="61" t="s">
        <v>12</v>
      </c>
    </row>
    <row r="3" spans="7:12" s="31" customFormat="1" ht="12">
      <c r="G3" s="62">
        <f>Material!C10</f>
        <v>4.92</v>
      </c>
      <c r="H3" s="62">
        <f>Material!D10</f>
        <v>2.48</v>
      </c>
      <c r="I3" s="62">
        <f>Material!E10</f>
        <v>2.45</v>
      </c>
      <c r="J3" s="62">
        <f>Material!F10</f>
        <v>0</v>
      </c>
      <c r="K3" s="62">
        <f>Material!G10</f>
        <v>0</v>
      </c>
      <c r="L3" s="62">
        <f>Material!H10</f>
        <v>0</v>
      </c>
    </row>
    <row r="4" spans="2:12" s="31" customFormat="1" ht="12">
      <c r="B4" s="79" t="s">
        <v>105</v>
      </c>
      <c r="C4" s="79"/>
      <c r="H4" s="61" t="s">
        <v>13</v>
      </c>
      <c r="I4" s="61" t="s">
        <v>14</v>
      </c>
      <c r="J4" s="61" t="s">
        <v>15</v>
      </c>
      <c r="K4" s="61" t="s">
        <v>16</v>
      </c>
      <c r="L4" s="61" t="s">
        <v>17</v>
      </c>
    </row>
    <row r="5" spans="2:12" s="31" customFormat="1" ht="12.75" customHeight="1">
      <c r="B5" s="80">
        <f>Material!X10</f>
        <v>2020</v>
      </c>
      <c r="C5" s="80"/>
      <c r="H5" s="62">
        <f>Material!I10</f>
        <v>2.44</v>
      </c>
      <c r="I5" s="62">
        <f>Material!J10</f>
        <v>1.45</v>
      </c>
      <c r="J5" s="62">
        <f>Material!K10</f>
        <v>0</v>
      </c>
      <c r="K5" s="62">
        <f>Material!L10</f>
        <v>0</v>
      </c>
      <c r="L5" s="62">
        <f>Material!M10</f>
        <v>0</v>
      </c>
    </row>
    <row r="6" spans="9:12" s="31" customFormat="1" ht="12">
      <c r="I6" s="61" t="s">
        <v>18</v>
      </c>
      <c r="J6" s="61" t="s">
        <v>19</v>
      </c>
      <c r="K6" s="61" t="s">
        <v>20</v>
      </c>
      <c r="L6" s="61" t="s">
        <v>21</v>
      </c>
    </row>
    <row r="7" spans="9:12" s="31" customFormat="1" ht="12">
      <c r="I7" s="62">
        <f>Material!N10</f>
        <v>3.54</v>
      </c>
      <c r="J7" s="62">
        <f>Material!O10</f>
        <v>0</v>
      </c>
      <c r="K7" s="62">
        <f>Material!P10</f>
        <v>0</v>
      </c>
      <c r="L7" s="62">
        <f>Material!Q10</f>
        <v>0</v>
      </c>
    </row>
    <row r="8" spans="10:12" s="31" customFormat="1" ht="12">
      <c r="J8" s="61" t="s">
        <v>6</v>
      </c>
      <c r="K8" s="61" t="s">
        <v>22</v>
      </c>
      <c r="L8" s="61" t="s">
        <v>23</v>
      </c>
    </row>
    <row r="9" spans="5:12" s="31" customFormat="1" ht="12">
      <c r="E9" s="32"/>
      <c r="G9" s="32"/>
      <c r="J9" s="62">
        <f>Material!R10</f>
        <v>1.05</v>
      </c>
      <c r="K9" s="62">
        <f>Material!S10</f>
        <v>0</v>
      </c>
      <c r="L9" s="62">
        <f>Material!T10</f>
        <v>0</v>
      </c>
    </row>
    <row r="10" spans="5:12" s="31" customFormat="1" ht="12">
      <c r="E10" s="32" t="s">
        <v>68</v>
      </c>
      <c r="G10" s="32"/>
      <c r="K10" s="61" t="s">
        <v>24</v>
      </c>
      <c r="L10" s="61" t="s">
        <v>25</v>
      </c>
    </row>
    <row r="11" spans="2:12" s="31" customFormat="1" ht="12">
      <c r="B11" s="29" t="s">
        <v>113</v>
      </c>
      <c r="C11" s="31" t="s">
        <v>114</v>
      </c>
      <c r="D11" s="31" t="s">
        <v>115</v>
      </c>
      <c r="E11" s="32">
        <f>Material!L5</f>
        <v>0</v>
      </c>
      <c r="F11" s="31" t="s">
        <v>116</v>
      </c>
      <c r="G11" s="32"/>
      <c r="K11" s="62">
        <f>Material!U10</f>
        <v>1.22</v>
      </c>
      <c r="L11" s="62">
        <f>Material!V10</f>
        <v>0</v>
      </c>
    </row>
    <row r="12" spans="2:12" s="31" customFormat="1" ht="12">
      <c r="B12" s="29" t="s">
        <v>118</v>
      </c>
      <c r="C12" s="31" t="s">
        <v>117</v>
      </c>
      <c r="D12" s="31" t="s">
        <v>115</v>
      </c>
      <c r="E12" s="32">
        <f>Material!L5</f>
        <v>0</v>
      </c>
      <c r="F12" s="31" t="s">
        <v>116</v>
      </c>
      <c r="G12" s="32"/>
      <c r="L12" s="61" t="s">
        <v>26</v>
      </c>
    </row>
    <row r="13" s="31" customFormat="1" ht="12">
      <c r="L13" s="62">
        <f>Material!W10</f>
        <v>2.82</v>
      </c>
    </row>
    <row r="14" s="31" customFormat="1" ht="12"/>
    <row r="15" s="31" customFormat="1" ht="12"/>
    <row r="16" s="31" customFormat="1" ht="12"/>
    <row r="17" s="31" customFormat="1" ht="12"/>
    <row r="18" s="31" customFormat="1" ht="12"/>
    <row r="19" s="31" customFormat="1" ht="12"/>
    <row r="20" s="31" customFormat="1" ht="12"/>
    <row r="21" s="31" customFormat="1" ht="12"/>
    <row r="22" s="31" customFormat="1" ht="12"/>
    <row r="23" s="31" customFormat="1" ht="12"/>
    <row r="24" s="31" customFormat="1" ht="12"/>
    <row r="25" s="31" customFormat="1" ht="12"/>
    <row r="26" s="31" customFormat="1" ht="12"/>
    <row r="27" s="31" customFormat="1" ht="12"/>
    <row r="28" s="31" customFormat="1" ht="12"/>
    <row r="29" s="31" customFormat="1" ht="12"/>
    <row r="30" s="31" customFormat="1" ht="12"/>
    <row r="31" s="31" customFormat="1" ht="12"/>
    <row r="32" s="31" customFormat="1" ht="12"/>
    <row r="33" s="31" customFormat="1" ht="12"/>
    <row r="34" s="31" customFormat="1" ht="12"/>
    <row r="35" s="31" customFormat="1" ht="12"/>
    <row r="36" s="31" customFormat="1" ht="12"/>
    <row r="37" s="31" customFormat="1" ht="12"/>
    <row r="38" s="31" customFormat="1" ht="12"/>
    <row r="39" ht="12">
      <c r="B39" s="33" t="s">
        <v>27</v>
      </c>
    </row>
    <row r="40" ht="12">
      <c r="B40" s="38" t="s">
        <v>122</v>
      </c>
    </row>
    <row r="41" ht="12">
      <c r="B41" s="38" t="s">
        <v>111</v>
      </c>
    </row>
  </sheetData>
  <mergeCells count="3">
    <mergeCell ref="B4:C4"/>
    <mergeCell ref="B5:C5"/>
    <mergeCell ref="G1:L1"/>
  </mergeCells>
  <printOptions horizontalCentered="1" verticalCentered="1"/>
  <pageMargins left="0.75" right="0.75" top="1" bottom="1" header="0.5" footer="0.5"/>
  <pageSetup fitToHeight="1" fitToWidth="1" orientation="landscape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Ortega</dc:creator>
  <cp:keywords/>
  <dc:description/>
  <cp:lastModifiedBy>Ron Kriz</cp:lastModifiedBy>
  <cp:lastPrinted>2008-05-07T02:14:31Z</cp:lastPrinted>
  <dcterms:created xsi:type="dcterms:W3CDTF">2008-04-07T21:18:42Z</dcterms:created>
  <dcterms:modified xsi:type="dcterms:W3CDTF">2008-05-07T05:40:21Z</dcterms:modified>
  <cp:category/>
  <cp:version/>
  <cp:contentType/>
  <cp:contentStatus/>
</cp:coreProperties>
</file>